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80" windowHeight="10110" tabRatio="609" activeTab="0"/>
  </bookViews>
  <sheets>
    <sheet name="Sheet1" sheetId="1" r:id="rId1"/>
    <sheet name="Sheet2" sheetId="2" r:id="rId2"/>
    <sheet name="Sheet3" sheetId="3" r:id="rId3"/>
  </sheets>
  <definedNames>
    <definedName name="atrums_rs3">'Sheet1'!$Y$29</definedName>
    <definedName name="atrums_rs4">'Sheet1'!#REF!</definedName>
    <definedName name="rs3">'Sheet1'!$Y$26</definedName>
    <definedName name="rs4">'Sheet1'!#REF!</definedName>
  </definedNames>
  <calcPr fullCalcOnLoad="1"/>
</workbook>
</file>

<file path=xl/sharedStrings.xml><?xml version="1.0" encoding="utf-8"?>
<sst xmlns="http://schemas.openxmlformats.org/spreadsheetml/2006/main" count="114" uniqueCount="94">
  <si>
    <t>Starta nr.</t>
  </si>
  <si>
    <t>LK0</t>
  </si>
  <si>
    <t>RS1</t>
  </si>
  <si>
    <t>LK1</t>
  </si>
  <si>
    <t>RS2</t>
  </si>
  <si>
    <t>LK2</t>
  </si>
  <si>
    <t>RS3</t>
  </si>
  <si>
    <t>LK3</t>
  </si>
  <si>
    <t>SRS4</t>
  </si>
  <si>
    <t>LK4</t>
  </si>
  <si>
    <t>SRS5</t>
  </si>
  <si>
    <t>LK5</t>
  </si>
  <si>
    <t>LK1(izg)</t>
  </si>
  <si>
    <t>LK2 (izg.)</t>
  </si>
  <si>
    <t>LK3 (izg.)</t>
  </si>
  <si>
    <t>LK4 (izg.)</t>
  </si>
  <si>
    <t>PLK</t>
  </si>
  <si>
    <t>OZS</t>
  </si>
  <si>
    <t>OZF</t>
  </si>
  <si>
    <t>KP1</t>
  </si>
  <si>
    <t>KP10</t>
  </si>
  <si>
    <t>ideal</t>
  </si>
  <si>
    <t>sods</t>
  </si>
  <si>
    <t>attālums</t>
  </si>
  <si>
    <t>atrums</t>
  </si>
  <si>
    <t>(+/- 2 sek)</t>
  </si>
  <si>
    <t>min t</t>
  </si>
  <si>
    <t>SODI TOTAL</t>
  </si>
  <si>
    <t>VIETA
LEG</t>
  </si>
  <si>
    <t>nobide
sods</t>
  </si>
  <si>
    <t>KP
sodi</t>
  </si>
  <si>
    <t>Sodi TOTAL</t>
  </si>
  <si>
    <t>VIETA
ORIENT</t>
  </si>
  <si>
    <t>Veikliba
1</t>
  </si>
  <si>
    <t>Veikliba
2</t>
  </si>
  <si>
    <t>Kopā</t>
  </si>
  <si>
    <t>Vieta</t>
  </si>
  <si>
    <t>sodi</t>
  </si>
  <si>
    <t>CSN
tests</t>
  </si>
  <si>
    <t>TOTAL</t>
  </si>
  <si>
    <t>VIETA
POSMĀ</t>
  </si>
  <si>
    <t>Anulēts</t>
  </si>
  <si>
    <t>Pilots</t>
  </si>
  <si>
    <t>Sturmanis</t>
  </si>
  <si>
    <t>Kristaps Grīnbergs</t>
  </si>
  <si>
    <t>Gunārs Greiža</t>
  </si>
  <si>
    <t>Ģirts Lauberts</t>
  </si>
  <si>
    <t>Kristaps Kradevics</t>
  </si>
  <si>
    <t>Mareks Vītols</t>
  </si>
  <si>
    <t>Uģis Reņģe</t>
  </si>
  <si>
    <t>Ainārs Laizāns</t>
  </si>
  <si>
    <t>Ģirts Grīnbergs</t>
  </si>
  <si>
    <t>Juris Bergmanis</t>
  </si>
  <si>
    <t>Liene Bergmane</t>
  </si>
  <si>
    <t>Andis Eglins</t>
  </si>
  <si>
    <t>Dmitrijs Titovs</t>
  </si>
  <si>
    <t>Mārtiņš Vaitkevics</t>
  </si>
  <si>
    <t>Andrejs Uzulēns</t>
  </si>
  <si>
    <t>Imants Vidiņš</t>
  </si>
  <si>
    <t>Edgars Šņore</t>
  </si>
  <si>
    <t>Jānis Karašnieks</t>
  </si>
  <si>
    <t>Reinis Lazda</t>
  </si>
  <si>
    <t>Guntars Lazdiņš</t>
  </si>
  <si>
    <t>Edgars Kļaviņš</t>
  </si>
  <si>
    <t>Gatis Krūmiņš</t>
  </si>
  <si>
    <t>Guntis Kalējs</t>
  </si>
  <si>
    <t>Andris Vanags</t>
  </si>
  <si>
    <t>Aigars Tīdmanis</t>
  </si>
  <si>
    <t>Artūrs Dzintars</t>
  </si>
  <si>
    <t>Linda Dzintare</t>
  </si>
  <si>
    <t>Andris Miglavs</t>
  </si>
  <si>
    <t>Laima Miglava</t>
  </si>
  <si>
    <t>Uldis Mikulāns</t>
  </si>
  <si>
    <t>Elīna Kičova</t>
  </si>
  <si>
    <t>Kaspars Cers</t>
  </si>
  <si>
    <t>Līga Cera</t>
  </si>
  <si>
    <t>Aigars Jušēns</t>
  </si>
  <si>
    <t>Vita Šulce</t>
  </si>
  <si>
    <t>Liena Zvaigzne</t>
  </si>
  <si>
    <t>Eduards Kalve</t>
  </si>
  <si>
    <t>Jānis Prindulis</t>
  </si>
  <si>
    <t>Artis Bormanis</t>
  </si>
  <si>
    <t>Kārlis Goldmanis</t>
  </si>
  <si>
    <t>Līga Goldmane</t>
  </si>
  <si>
    <t>Aldis Cīrulis</t>
  </si>
  <si>
    <t>Ilze Kākule</t>
  </si>
  <si>
    <t>OFICIĀLIE REZULTĀTI</t>
  </si>
  <si>
    <t>iAuto rallija kausa IV posms</t>
  </si>
  <si>
    <t>Vieta
veiklība</t>
  </si>
  <si>
    <t>Vieta
CSN</t>
  </si>
  <si>
    <t>Komanda</t>
  </si>
  <si>
    <t>Punkti</t>
  </si>
  <si>
    <t>NSNF</t>
  </si>
  <si>
    <t>Burnout.lv Rally Team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</si>
</sst>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:mm:ss;@"/>
    <numFmt numFmtId="165" formatCode="mm:ss.00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color indexed="5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21" fontId="2" fillId="0" borderId="1" xfId="0" applyNumberFormat="1" applyFont="1" applyBorder="1" applyAlignment="1">
      <alignment/>
    </xf>
    <xf numFmtId="21" fontId="3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20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" fontId="5" fillId="0" borderId="2" xfId="0" applyNumberFormat="1" applyFont="1" applyBorder="1" applyAlignment="1">
      <alignment/>
    </xf>
    <xf numFmtId="1" fontId="5" fillId="2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" fontId="0" fillId="2" borderId="1" xfId="0" applyNumberFormat="1" applyFill="1" applyBorder="1" applyAlignment="1">
      <alignment/>
    </xf>
    <xf numFmtId="45" fontId="0" fillId="0" borderId="1" xfId="0" applyNumberFormat="1" applyBorder="1" applyAlignment="1">
      <alignment/>
    </xf>
    <xf numFmtId="0" fontId="8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5" fontId="8" fillId="0" borderId="1" xfId="0" applyNumberFormat="1" applyFont="1" applyBorder="1" applyAlignment="1">
      <alignment/>
    </xf>
    <xf numFmtId="21" fontId="0" fillId="3" borderId="1" xfId="0" applyNumberFormat="1" applyFill="1" applyBorder="1" applyAlignment="1">
      <alignment/>
    </xf>
    <xf numFmtId="21" fontId="7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0"/>
  <sheetViews>
    <sheetView tabSelected="1" workbookViewId="0" topLeftCell="A1">
      <pane xSplit="3" topLeftCell="D1" activePane="topRight" state="frozen"/>
      <selection pane="topLeft" activeCell="A1" sqref="A1"/>
      <selection pane="topRight" activeCell="BL30" sqref="BL30:BM30"/>
    </sheetView>
  </sheetViews>
  <sheetFormatPr defaultColWidth="9.140625" defaultRowHeight="12.75"/>
  <cols>
    <col min="2" max="2" width="21.00390625" style="0" bestFit="1" customWidth="1"/>
    <col min="3" max="3" width="16.57421875" style="0" bestFit="1" customWidth="1"/>
    <col min="4" max="14" width="0" style="0" hidden="1" customWidth="1"/>
    <col min="15" max="15" width="6.28125" style="0" hidden="1" customWidth="1"/>
    <col min="16" max="16" width="15.140625" style="0" hidden="1" customWidth="1"/>
    <col min="17" max="20" width="0" style="0" hidden="1" customWidth="1"/>
    <col min="21" max="21" width="5.00390625" style="0" hidden="1" customWidth="1"/>
    <col min="22" max="26" width="0" style="0" hidden="1" customWidth="1"/>
    <col min="27" max="27" width="7.421875" style="0" hidden="1" customWidth="1"/>
    <col min="28" max="29" width="0" style="0" hidden="1" customWidth="1"/>
    <col min="30" max="30" width="5.00390625" style="0" hidden="1" customWidth="1"/>
    <col min="31" max="38" width="0" style="0" hidden="1" customWidth="1"/>
    <col min="39" max="39" width="5.00390625" style="0" hidden="1" customWidth="1"/>
    <col min="40" max="40" width="0" style="0" hidden="1" customWidth="1"/>
    <col min="41" max="41" width="9.00390625" style="0" hidden="1" customWidth="1"/>
    <col min="42" max="43" width="0" style="0" hidden="1" customWidth="1"/>
    <col min="44" max="44" width="5.00390625" style="0" hidden="1" customWidth="1"/>
    <col min="45" max="50" width="0" style="0" hidden="1" customWidth="1"/>
    <col min="51" max="51" width="11.7109375" style="0" hidden="1" customWidth="1"/>
    <col min="53" max="53" width="2.00390625" style="0" customWidth="1"/>
    <col min="54" max="57" width="0" style="0" hidden="1" customWidth="1"/>
    <col min="58" max="58" width="0" style="2" hidden="1" customWidth="1"/>
    <col min="59" max="60" width="0" style="0" hidden="1" customWidth="1"/>
    <col min="61" max="61" width="8.8515625" style="0" hidden="1" customWidth="1"/>
    <col min="62" max="63" width="0" style="0" hidden="1" customWidth="1"/>
    <col min="65" max="65" width="2.421875" style="0" customWidth="1"/>
    <col min="66" max="68" width="0" style="0" hidden="1" customWidth="1"/>
    <col min="69" max="69" width="9.28125" style="0" hidden="1" customWidth="1"/>
    <col min="71" max="71" width="2.28125" style="0" customWidth="1"/>
    <col min="72" max="72" width="0" style="0" hidden="1" customWidth="1"/>
    <col min="74" max="74" width="2.140625" style="0" customWidth="1"/>
    <col min="75" max="75" width="0" style="0" hidden="1" customWidth="1"/>
  </cols>
  <sheetData>
    <row r="1" ht="28.5" customHeight="1">
      <c r="A1" s="31" t="s">
        <v>87</v>
      </c>
    </row>
    <row r="2" spans="1:77" ht="25.5">
      <c r="A2" t="s">
        <v>0</v>
      </c>
      <c r="B2" t="s">
        <v>42</v>
      </c>
      <c r="C2" t="s">
        <v>43</v>
      </c>
      <c r="D2" t="s">
        <v>1</v>
      </c>
      <c r="E2" t="s">
        <v>2</v>
      </c>
      <c r="F2" t="s">
        <v>21</v>
      </c>
      <c r="H2" t="s">
        <v>22</v>
      </c>
      <c r="I2" t="s">
        <v>2</v>
      </c>
      <c r="J2" t="s">
        <v>21</v>
      </c>
      <c r="L2" t="s">
        <v>22</v>
      </c>
      <c r="M2" t="s">
        <v>3</v>
      </c>
      <c r="N2" t="s">
        <v>21</v>
      </c>
      <c r="O2" t="s">
        <v>22</v>
      </c>
      <c r="Q2" t="s">
        <v>12</v>
      </c>
      <c r="R2" t="s">
        <v>4</v>
      </c>
      <c r="S2" t="s">
        <v>5</v>
      </c>
      <c r="T2" t="s">
        <v>21</v>
      </c>
      <c r="U2" t="s">
        <v>22</v>
      </c>
      <c r="W2" t="s">
        <v>13</v>
      </c>
      <c r="X2" t="s">
        <v>6</v>
      </c>
      <c r="Y2" t="s">
        <v>21</v>
      </c>
      <c r="AA2" t="s">
        <v>22</v>
      </c>
      <c r="AB2" t="s">
        <v>7</v>
      </c>
      <c r="AC2" t="s">
        <v>21</v>
      </c>
      <c r="AD2" t="s">
        <v>22</v>
      </c>
      <c r="AF2" t="s">
        <v>14</v>
      </c>
      <c r="AG2" t="s">
        <v>8</v>
      </c>
      <c r="AK2" t="s">
        <v>9</v>
      </c>
      <c r="AM2" t="s">
        <v>22</v>
      </c>
      <c r="AO2" t="s">
        <v>15</v>
      </c>
      <c r="AP2" t="s">
        <v>10</v>
      </c>
      <c r="AQ2" t="s">
        <v>21</v>
      </c>
      <c r="AR2" t="s">
        <v>22</v>
      </c>
      <c r="AS2" t="s">
        <v>16</v>
      </c>
      <c r="AT2" t="s">
        <v>26</v>
      </c>
      <c r="AU2" t="s">
        <v>22</v>
      </c>
      <c r="AV2" t="s">
        <v>11</v>
      </c>
      <c r="AW2" t="s">
        <v>21</v>
      </c>
      <c r="AX2" t="s">
        <v>22</v>
      </c>
      <c r="AY2" s="11" t="s">
        <v>27</v>
      </c>
      <c r="AZ2" s="15" t="s">
        <v>28</v>
      </c>
      <c r="BB2" t="s">
        <v>17</v>
      </c>
      <c r="BC2" t="s">
        <v>19</v>
      </c>
      <c r="BD2" t="s">
        <v>21</v>
      </c>
      <c r="BE2" s="14" t="s">
        <v>29</v>
      </c>
      <c r="BF2" s="2" t="s">
        <v>20</v>
      </c>
      <c r="BG2" s="18" t="s">
        <v>30</v>
      </c>
      <c r="BH2" t="s">
        <v>18</v>
      </c>
      <c r="BI2" t="s">
        <v>21</v>
      </c>
      <c r="BJ2" t="s">
        <v>22</v>
      </c>
      <c r="BK2" t="s">
        <v>31</v>
      </c>
      <c r="BL2" s="14" t="s">
        <v>32</v>
      </c>
      <c r="BN2" s="14" t="s">
        <v>33</v>
      </c>
      <c r="BO2" s="14" t="s">
        <v>34</v>
      </c>
      <c r="BP2" s="14" t="s">
        <v>37</v>
      </c>
      <c r="BQ2" s="14" t="s">
        <v>35</v>
      </c>
      <c r="BR2" s="14" t="s">
        <v>88</v>
      </c>
      <c r="BT2" s="14" t="s">
        <v>38</v>
      </c>
      <c r="BU2" s="14" t="s">
        <v>89</v>
      </c>
      <c r="BW2" s="14" t="s">
        <v>39</v>
      </c>
      <c r="BX2" s="14" t="s">
        <v>40</v>
      </c>
      <c r="BY2" s="14" t="s">
        <v>91</v>
      </c>
    </row>
    <row r="3" spans="1:77" ht="12.75">
      <c r="A3">
        <v>123</v>
      </c>
      <c r="B3" t="s">
        <v>66</v>
      </c>
      <c r="C3" t="s">
        <v>67</v>
      </c>
      <c r="D3" s="7">
        <v>0.4583333333333333</v>
      </c>
      <c r="E3" s="8">
        <v>0.468275462962963</v>
      </c>
      <c r="F3" s="3">
        <f aca="true" t="shared" si="0" ref="F3:F23">D3+1/24*10.99/54.3</f>
        <v>0.4667664211172498</v>
      </c>
      <c r="G3" s="4">
        <f aca="true" t="shared" si="1" ref="G3:G23">ABS(F3-E3)</f>
        <v>0.0015090418457132104</v>
      </c>
      <c r="H3" s="5">
        <f aca="true" t="shared" si="2" ref="H3:H23">IF(ROUND(G3*24*60*60,0)&gt;2,ROUND(G3*24*60*60,0)-2,0)</f>
        <v>128</v>
      </c>
      <c r="I3" s="8">
        <v>0.4742824074074074</v>
      </c>
      <c r="J3" s="3">
        <f aca="true" t="shared" si="3" ref="J3:J23">D3+1/24*20.79/54.3</f>
        <v>0.47428637200736645</v>
      </c>
      <c r="K3" s="4">
        <f aca="true" t="shared" si="4" ref="K3:K23">ABS(J3-I3)</f>
        <v>3.964599959049853E-06</v>
      </c>
      <c r="L3" s="5">
        <f aca="true" t="shared" si="5" ref="L3:L23">IF(ROUND(K3*24*60*60,0)&gt;2,ROUND(K3*24*60*60,0)-2,0)</f>
        <v>0</v>
      </c>
      <c r="M3" s="7">
        <v>0.4791666666666667</v>
      </c>
      <c r="N3" s="7">
        <f aca="true" t="shared" si="6" ref="N3:N23">D3+1/48</f>
        <v>0.47916666666666663</v>
      </c>
      <c r="O3" s="9">
        <v>0</v>
      </c>
      <c r="P3" s="6"/>
      <c r="Q3" s="7">
        <v>0.48125</v>
      </c>
      <c r="R3" s="27"/>
      <c r="S3" s="7">
        <v>0.5020833333333333</v>
      </c>
      <c r="T3" s="7">
        <f aca="true" t="shared" si="7" ref="T3:T23">Q3+1/48</f>
        <v>0.5020833333333333</v>
      </c>
      <c r="U3" s="9">
        <v>0</v>
      </c>
      <c r="V3" s="1"/>
      <c r="W3" s="7">
        <v>0.5041666666666667</v>
      </c>
      <c r="X3" s="8">
        <v>0.5118981481481482</v>
      </c>
      <c r="Y3" s="3">
        <f aca="true" t="shared" si="8" ref="Y3:Y23">W3+1/24*rs3/atrums_rs3</f>
        <v>0.5117747936286479</v>
      </c>
      <c r="Z3" s="4">
        <f aca="true" t="shared" si="9" ref="Z3:Z23">ABS(Y3-X3)</f>
        <v>0.00012335451950029608</v>
      </c>
      <c r="AA3" s="5">
        <f aca="true" t="shared" si="10" ref="AA3:AA23">IF(ROUND(Z3*24*60*60,0)&gt;2,ROUND(Z3*24*60*60,0)-2,0)</f>
        <v>9</v>
      </c>
      <c r="AB3" s="7">
        <v>0.525</v>
      </c>
      <c r="AC3" s="7">
        <f aca="true" t="shared" si="11" ref="AC3:AC23">W3+1/48</f>
        <v>0.525</v>
      </c>
      <c r="AD3" s="9">
        <v>0</v>
      </c>
      <c r="AE3" s="1"/>
      <c r="AF3" s="7">
        <v>0.5270833333333333</v>
      </c>
      <c r="AG3" s="8">
        <v>0.5387268518518519</v>
      </c>
      <c r="AH3" s="3">
        <f aca="true" t="shared" si="12" ref="AH3:AH23">AF3+1/24*16.77/61.73</f>
        <v>0.5384027890274853</v>
      </c>
      <c r="AI3" s="3">
        <f aca="true" t="shared" si="13" ref="AI3:AI23">AF3+1/24*16.77/57.73</f>
        <v>0.5391870922108667</v>
      </c>
      <c r="AJ3" s="5">
        <v>0</v>
      </c>
      <c r="AK3" s="7">
        <v>0.5479166666666667</v>
      </c>
      <c r="AL3" s="7">
        <f aca="true" t="shared" si="14" ref="AL3:AL23">AF3+1/48</f>
        <v>0.5479166666666667</v>
      </c>
      <c r="AM3" s="9">
        <v>0</v>
      </c>
      <c r="AN3" s="1"/>
      <c r="AO3" s="7">
        <v>0.55</v>
      </c>
      <c r="AP3" s="8">
        <v>0.5624074074074074</v>
      </c>
      <c r="AQ3" s="8">
        <f aca="true" t="shared" si="15" ref="AQ3:AQ23">ABS((AG3-AF3)-(AP3-AO3))</f>
        <v>0.0007638888888887863</v>
      </c>
      <c r="AR3" s="9">
        <f aca="true" t="shared" si="16" ref="AR3:AR23">IF(ROUND(AQ3*24*60*60,0)&gt;2,ROUND(AQ3*24*60*60,0)-2,0)</f>
        <v>64</v>
      </c>
      <c r="AS3" s="7">
        <v>0.58125</v>
      </c>
      <c r="AT3" s="3">
        <f aca="true" t="shared" si="17" ref="AT3:AT23">AO3+(1/24*32.45/47.24)*0.9</f>
        <v>0.5757594199830652</v>
      </c>
      <c r="AU3" s="5">
        <v>0</v>
      </c>
      <c r="AV3" s="7">
        <v>0.5833333333333334</v>
      </c>
      <c r="AW3" s="7">
        <f aca="true" t="shared" si="18" ref="AW3:AW23">AO3+1/24*48/60</f>
        <v>0.5833333333333334</v>
      </c>
      <c r="AX3" s="12">
        <v>0</v>
      </c>
      <c r="AY3" s="13">
        <f aca="true" t="shared" si="19" ref="AY3:AY23">H3+L3+O3+U3+AA3+AD3+AJ3+AM3+AR3+AU3+AX3</f>
        <v>201</v>
      </c>
      <c r="AZ3" s="30">
        <v>5</v>
      </c>
      <c r="BB3" s="7">
        <v>0.8819444444444445</v>
      </c>
      <c r="BC3" s="7">
        <v>0.9131944444444445</v>
      </c>
      <c r="BD3" s="7">
        <f aca="true" t="shared" si="20" ref="BD3:BD21">BB3+1/24*45/60</f>
        <v>0.9131944444444445</v>
      </c>
      <c r="BE3" s="19">
        <f aca="true" t="shared" si="21" ref="BE3:BE15">ABS(BD3-BC3)*24*60*60</f>
        <v>0</v>
      </c>
      <c r="BF3" s="9">
        <v>0</v>
      </c>
      <c r="BG3" s="20">
        <v>0</v>
      </c>
      <c r="BH3" s="7">
        <v>0.9527777777777778</v>
      </c>
      <c r="BI3" s="7">
        <f aca="true" t="shared" si="22" ref="BI3:BI21">BB3+1/24*1.5</f>
        <v>0.9444444444444445</v>
      </c>
      <c r="BJ3" s="20">
        <v>120</v>
      </c>
      <c r="BK3" s="21">
        <f aca="true" t="shared" si="23" ref="BK3:BK21">BE3+BF3+BG3+BJ3</f>
        <v>120</v>
      </c>
      <c r="BL3" s="16">
        <v>2</v>
      </c>
      <c r="BN3" s="25">
        <v>0.000352662037037037</v>
      </c>
      <c r="BO3" s="25">
        <v>0.001495949074074074</v>
      </c>
      <c r="BP3" s="22">
        <v>0</v>
      </c>
      <c r="BQ3" s="24">
        <f aca="true" t="shared" si="24" ref="BQ3:BQ23">BN3+BO3+BP3</f>
        <v>0.001848611111111111</v>
      </c>
      <c r="BR3" s="16">
        <v>1</v>
      </c>
      <c r="BT3" s="11">
        <v>4</v>
      </c>
      <c r="BU3" s="11">
        <v>4</v>
      </c>
      <c r="BW3" s="11">
        <f aca="true" t="shared" si="25" ref="BW3:BW23">AZ3+BL3+BR3+BU3</f>
        <v>12</v>
      </c>
      <c r="BX3" s="32">
        <v>1</v>
      </c>
      <c r="BY3" s="11">
        <v>20</v>
      </c>
    </row>
    <row r="4" spans="1:77" ht="12.75">
      <c r="A4">
        <v>112</v>
      </c>
      <c r="B4" t="s">
        <v>44</v>
      </c>
      <c r="C4" t="s">
        <v>45</v>
      </c>
      <c r="D4" s="7">
        <v>0.472222222222223</v>
      </c>
      <c r="E4" s="8">
        <v>0.48170138888888886</v>
      </c>
      <c r="F4" s="3">
        <f t="shared" si="0"/>
        <v>0.4806553100061395</v>
      </c>
      <c r="G4" s="4">
        <f t="shared" si="1"/>
        <v>0.0010460788827493794</v>
      </c>
      <c r="H4" s="5">
        <f t="shared" si="2"/>
        <v>88</v>
      </c>
      <c r="I4" s="8">
        <v>0.48835648148148153</v>
      </c>
      <c r="J4" s="3">
        <f t="shared" si="3"/>
        <v>0.4881752608962561</v>
      </c>
      <c r="K4" s="4">
        <f t="shared" si="4"/>
        <v>0.00018122058522540563</v>
      </c>
      <c r="L4" s="5">
        <f t="shared" si="5"/>
        <v>14</v>
      </c>
      <c r="M4" s="7">
        <v>0.49583333333333335</v>
      </c>
      <c r="N4" s="7">
        <f t="shared" si="6"/>
        <v>0.4930555555555563</v>
      </c>
      <c r="O4" s="9">
        <v>40</v>
      </c>
      <c r="P4" s="6"/>
      <c r="Q4" s="7">
        <v>0.4986111111111111</v>
      </c>
      <c r="R4" s="28"/>
      <c r="S4" s="7">
        <v>0.5194444444444445</v>
      </c>
      <c r="T4" s="7">
        <f t="shared" si="7"/>
        <v>0.5194444444444445</v>
      </c>
      <c r="U4" s="9">
        <v>0</v>
      </c>
      <c r="V4" s="1"/>
      <c r="W4" s="7">
        <v>0.5215277777777778</v>
      </c>
      <c r="X4" s="8">
        <v>0.5292824074074074</v>
      </c>
      <c r="Y4" s="3">
        <f t="shared" si="8"/>
        <v>0.529135904739759</v>
      </c>
      <c r="Z4" s="4">
        <f t="shared" si="9"/>
        <v>0.00014650266764837383</v>
      </c>
      <c r="AA4" s="5">
        <f t="shared" si="10"/>
        <v>11</v>
      </c>
      <c r="AB4" s="7">
        <v>0.5423611111111112</v>
      </c>
      <c r="AC4" s="7">
        <f t="shared" si="11"/>
        <v>0.5423611111111112</v>
      </c>
      <c r="AD4" s="9">
        <v>0</v>
      </c>
      <c r="AE4" s="1"/>
      <c r="AF4" s="7">
        <v>0.5444444444444444</v>
      </c>
      <c r="AG4" s="8">
        <v>0.5561458333333333</v>
      </c>
      <c r="AH4" s="3">
        <f t="shared" si="12"/>
        <v>0.5557639001385963</v>
      </c>
      <c r="AI4" s="3">
        <f t="shared" si="13"/>
        <v>0.5565482033219777</v>
      </c>
      <c r="AJ4" s="9">
        <v>0</v>
      </c>
      <c r="AK4" s="7">
        <v>0.5652777777777778</v>
      </c>
      <c r="AL4" s="7">
        <f t="shared" si="14"/>
        <v>0.5652777777777778</v>
      </c>
      <c r="AM4" s="9">
        <v>0</v>
      </c>
      <c r="AN4" s="1"/>
      <c r="AO4" s="7">
        <v>0.5673611111111111</v>
      </c>
      <c r="AP4" s="8">
        <v>0.5790740740740741</v>
      </c>
      <c r="AQ4" s="8">
        <f t="shared" si="15"/>
        <v>1.1574074074038876E-05</v>
      </c>
      <c r="AR4" s="9">
        <f t="shared" si="16"/>
        <v>0</v>
      </c>
      <c r="AS4" s="7">
        <v>0.5951388888888889</v>
      </c>
      <c r="AT4" s="3">
        <f t="shared" si="17"/>
        <v>0.5931205310941763</v>
      </c>
      <c r="AU4" s="5">
        <v>0</v>
      </c>
      <c r="AV4" s="7">
        <v>0.6006944444444444</v>
      </c>
      <c r="AW4" s="7">
        <f t="shared" si="18"/>
        <v>0.6006944444444444</v>
      </c>
      <c r="AX4" s="12">
        <v>10</v>
      </c>
      <c r="AY4" s="13">
        <f t="shared" si="19"/>
        <v>163</v>
      </c>
      <c r="AZ4" s="16">
        <v>1</v>
      </c>
      <c r="BB4" s="7">
        <v>0.8868055555555556</v>
      </c>
      <c r="BC4" s="7">
        <v>0.9222222222222222</v>
      </c>
      <c r="BD4" s="7">
        <f t="shared" si="20"/>
        <v>0.9180555555555556</v>
      </c>
      <c r="BE4" s="19">
        <f t="shared" si="21"/>
        <v>359.99999999998914</v>
      </c>
      <c r="BF4" s="9">
        <v>0</v>
      </c>
      <c r="BG4" s="20">
        <v>0</v>
      </c>
      <c r="BH4" s="7">
        <v>0.9479166666666666</v>
      </c>
      <c r="BI4" s="7">
        <f t="shared" si="22"/>
        <v>0.9493055555555556</v>
      </c>
      <c r="BJ4" s="20">
        <v>0</v>
      </c>
      <c r="BK4" s="21">
        <f t="shared" si="23"/>
        <v>359.99999999998914</v>
      </c>
      <c r="BL4" s="11">
        <v>4</v>
      </c>
      <c r="BN4" s="25">
        <v>0.00043078703703703703</v>
      </c>
      <c r="BO4" s="25">
        <v>0.0014876157407407407</v>
      </c>
      <c r="BP4" s="22">
        <v>0.00023148148148148146</v>
      </c>
      <c r="BQ4" s="24">
        <f t="shared" si="24"/>
        <v>0.0021498842592592594</v>
      </c>
      <c r="BR4" s="11">
        <v>4</v>
      </c>
      <c r="BT4" s="11">
        <v>5</v>
      </c>
      <c r="BU4" s="11">
        <v>11</v>
      </c>
      <c r="BW4" s="11">
        <f t="shared" si="25"/>
        <v>20</v>
      </c>
      <c r="BX4" s="32">
        <v>2</v>
      </c>
      <c r="BY4" s="11">
        <v>17</v>
      </c>
    </row>
    <row r="5" spans="1:77" ht="12.75">
      <c r="A5">
        <v>202</v>
      </c>
      <c r="B5" t="s">
        <v>80</v>
      </c>
      <c r="C5" t="s">
        <v>81</v>
      </c>
      <c r="D5" s="7">
        <v>0.47013888888889</v>
      </c>
      <c r="E5" s="8">
        <v>0.4811111111111111</v>
      </c>
      <c r="F5" s="3">
        <f t="shared" si="0"/>
        <v>0.4785719766728065</v>
      </c>
      <c r="G5" s="4">
        <f t="shared" si="1"/>
        <v>0.0025391344383046133</v>
      </c>
      <c r="H5" s="5">
        <f t="shared" si="2"/>
        <v>217</v>
      </c>
      <c r="I5" s="8">
        <v>0.48663194444444446</v>
      </c>
      <c r="J5" s="3">
        <f t="shared" si="3"/>
        <v>0.48609192756292313</v>
      </c>
      <c r="K5" s="4">
        <f t="shared" si="4"/>
        <v>0.0005400168815213324</v>
      </c>
      <c r="L5" s="5">
        <f t="shared" si="5"/>
        <v>45</v>
      </c>
      <c r="M5" s="7">
        <v>0.4909722222222222</v>
      </c>
      <c r="N5" s="7">
        <f t="shared" si="6"/>
        <v>0.4909722222222233</v>
      </c>
      <c r="O5" s="9">
        <v>0</v>
      </c>
      <c r="P5" s="6"/>
      <c r="Q5" s="7">
        <v>0.49583333333333335</v>
      </c>
      <c r="R5" s="27"/>
      <c r="S5" s="7">
        <v>0.5166666666666667</v>
      </c>
      <c r="T5" s="7">
        <f t="shared" si="7"/>
        <v>0.5166666666666667</v>
      </c>
      <c r="U5" s="9">
        <v>0</v>
      </c>
      <c r="V5" s="1"/>
      <c r="W5" s="7">
        <v>0.51875</v>
      </c>
      <c r="X5" s="8">
        <v>0.5267708333333333</v>
      </c>
      <c r="Y5" s="3">
        <f t="shared" si="8"/>
        <v>0.5263581269619813</v>
      </c>
      <c r="Z5" s="4">
        <f t="shared" si="9"/>
        <v>0.00041270637135204513</v>
      </c>
      <c r="AA5" s="5">
        <f t="shared" si="10"/>
        <v>34</v>
      </c>
      <c r="AB5" s="7">
        <v>0.5395833333333333</v>
      </c>
      <c r="AC5" s="7">
        <f t="shared" si="11"/>
        <v>0.5395833333333334</v>
      </c>
      <c r="AD5" s="9">
        <v>0</v>
      </c>
      <c r="AE5" s="1"/>
      <c r="AF5" s="7">
        <v>0.5416666666666666</v>
      </c>
      <c r="AG5" s="8">
        <v>0.5535300925925926</v>
      </c>
      <c r="AH5" s="3">
        <f t="shared" si="12"/>
        <v>0.5529861223608186</v>
      </c>
      <c r="AI5" s="3">
        <f t="shared" si="13"/>
        <v>0.5537704255442</v>
      </c>
      <c r="AJ5" s="9">
        <v>0</v>
      </c>
      <c r="AK5" s="7">
        <v>0.5625</v>
      </c>
      <c r="AL5" s="7">
        <f t="shared" si="14"/>
        <v>0.5625</v>
      </c>
      <c r="AM5" s="9">
        <v>0</v>
      </c>
      <c r="AN5" s="1"/>
      <c r="AO5" s="7">
        <v>0.5645833333333333</v>
      </c>
      <c r="AP5" s="8">
        <v>0.5763310185185185</v>
      </c>
      <c r="AQ5" s="8">
        <f t="shared" si="15"/>
        <v>0.00011574074074072183</v>
      </c>
      <c r="AR5" s="9">
        <f t="shared" si="16"/>
        <v>8</v>
      </c>
      <c r="AS5" s="7">
        <v>0.5881944444444445</v>
      </c>
      <c r="AT5" s="3">
        <f t="shared" si="17"/>
        <v>0.5903427533163985</v>
      </c>
      <c r="AU5" s="5">
        <v>180</v>
      </c>
      <c r="AV5" s="7">
        <v>0.5979166666666667</v>
      </c>
      <c r="AW5" s="7">
        <f t="shared" si="18"/>
        <v>0.5979166666666667</v>
      </c>
      <c r="AX5" s="12">
        <v>0</v>
      </c>
      <c r="AY5" s="13">
        <f t="shared" si="19"/>
        <v>484</v>
      </c>
      <c r="AZ5" s="30">
        <v>9</v>
      </c>
      <c r="BB5" s="7">
        <v>0.8840277777777777</v>
      </c>
      <c r="BC5" s="7">
        <v>0.9159722222222223</v>
      </c>
      <c r="BD5" s="7">
        <f t="shared" si="20"/>
        <v>0.9152777777777777</v>
      </c>
      <c r="BE5" s="19">
        <f t="shared" si="21"/>
        <v>60.00000000000938</v>
      </c>
      <c r="BF5" s="9">
        <v>0</v>
      </c>
      <c r="BG5" s="20">
        <v>220</v>
      </c>
      <c r="BH5" s="7">
        <v>0.9638888888888889</v>
      </c>
      <c r="BI5" s="7">
        <f t="shared" si="22"/>
        <v>0.9465277777777777</v>
      </c>
      <c r="BJ5" s="20">
        <v>250</v>
      </c>
      <c r="BK5" s="21">
        <f t="shared" si="23"/>
        <v>530.0000000000093</v>
      </c>
      <c r="BL5" s="11">
        <v>7</v>
      </c>
      <c r="BN5" s="25">
        <v>0.0004980324074074074</v>
      </c>
      <c r="BO5" s="25">
        <v>0.0021304398148148146</v>
      </c>
      <c r="BP5" s="22">
        <v>0</v>
      </c>
      <c r="BQ5" s="24">
        <f t="shared" si="24"/>
        <v>0.002628472222222222</v>
      </c>
      <c r="BR5" s="11">
        <v>6</v>
      </c>
      <c r="BT5" s="11">
        <v>4</v>
      </c>
      <c r="BU5" s="11">
        <v>4</v>
      </c>
      <c r="BW5" s="11">
        <f t="shared" si="25"/>
        <v>26</v>
      </c>
      <c r="BX5" s="32">
        <v>3</v>
      </c>
      <c r="BY5" s="11">
        <v>15</v>
      </c>
    </row>
    <row r="6" spans="1:77" ht="12.75">
      <c r="A6">
        <v>81</v>
      </c>
      <c r="B6" t="s">
        <v>70</v>
      </c>
      <c r="C6" t="s">
        <v>71</v>
      </c>
      <c r="D6" s="7">
        <v>0.468750000000001</v>
      </c>
      <c r="E6" s="8">
        <v>0.47854166666666664</v>
      </c>
      <c r="F6" s="3">
        <f t="shared" si="0"/>
        <v>0.4771830877839175</v>
      </c>
      <c r="G6" s="4">
        <f t="shared" si="1"/>
        <v>0.0013585788827491507</v>
      </c>
      <c r="H6" s="5">
        <f t="shared" si="2"/>
        <v>115</v>
      </c>
      <c r="I6" s="8">
        <v>0.4847222222222222</v>
      </c>
      <c r="J6" s="3">
        <f t="shared" si="3"/>
        <v>0.48470303867403414</v>
      </c>
      <c r="K6" s="4">
        <f t="shared" si="4"/>
        <v>1.918354818808421E-05</v>
      </c>
      <c r="L6" s="5">
        <f t="shared" si="5"/>
        <v>0</v>
      </c>
      <c r="M6" s="7">
        <v>0.4895833333333333</v>
      </c>
      <c r="N6" s="7">
        <f t="shared" si="6"/>
        <v>0.4895833333333343</v>
      </c>
      <c r="O6" s="9">
        <v>0</v>
      </c>
      <c r="P6" s="6"/>
      <c r="Q6" s="7">
        <v>0.49444444444444446</v>
      </c>
      <c r="R6" s="27"/>
      <c r="S6" s="7">
        <v>0.5152777777777778</v>
      </c>
      <c r="T6" s="7">
        <f t="shared" si="7"/>
        <v>0.5152777777777778</v>
      </c>
      <c r="U6" s="9">
        <v>0</v>
      </c>
      <c r="V6" s="1"/>
      <c r="W6" s="7">
        <v>0.517361111111111</v>
      </c>
      <c r="X6" s="8">
        <v>0.5250810185185185</v>
      </c>
      <c r="Y6" s="3">
        <f t="shared" si="8"/>
        <v>0.5249692380730923</v>
      </c>
      <c r="Z6" s="4">
        <f t="shared" si="9"/>
        <v>0.0001117804454262572</v>
      </c>
      <c r="AA6" s="5">
        <f t="shared" si="10"/>
        <v>8</v>
      </c>
      <c r="AB6" s="7">
        <v>0.5381944444444444</v>
      </c>
      <c r="AC6" s="7">
        <f t="shared" si="11"/>
        <v>0.5381944444444444</v>
      </c>
      <c r="AD6" s="9">
        <v>0</v>
      </c>
      <c r="AE6" s="1"/>
      <c r="AF6" s="7">
        <v>0.5395833333333333</v>
      </c>
      <c r="AG6" s="8">
        <v>0.5512037037037038</v>
      </c>
      <c r="AH6" s="3">
        <f t="shared" si="12"/>
        <v>0.5509027890274852</v>
      </c>
      <c r="AI6" s="3">
        <f t="shared" si="13"/>
        <v>0.5516870922108666</v>
      </c>
      <c r="AJ6" s="9">
        <v>0</v>
      </c>
      <c r="AK6" s="7">
        <v>0.5597222222222222</v>
      </c>
      <c r="AL6" s="7">
        <f t="shared" si="14"/>
        <v>0.5604166666666667</v>
      </c>
      <c r="AM6" s="9">
        <v>60</v>
      </c>
      <c r="AN6" s="1"/>
      <c r="AO6" s="7">
        <v>0.5625</v>
      </c>
      <c r="AP6" s="8">
        <v>0.5740856481481481</v>
      </c>
      <c r="AQ6" s="8">
        <f t="shared" si="15"/>
        <v>3.472222222233867E-05</v>
      </c>
      <c r="AR6" s="9">
        <f t="shared" si="16"/>
        <v>1</v>
      </c>
      <c r="AS6" s="7">
        <v>0.5895833333333333</v>
      </c>
      <c r="AT6" s="3">
        <f t="shared" si="17"/>
        <v>0.5882594199830652</v>
      </c>
      <c r="AU6" s="5">
        <v>0</v>
      </c>
      <c r="AV6" s="7">
        <v>0.5958333333333333</v>
      </c>
      <c r="AW6" s="7">
        <f t="shared" si="18"/>
        <v>0.5958333333333333</v>
      </c>
      <c r="AX6" s="12">
        <v>0</v>
      </c>
      <c r="AY6" s="13">
        <f t="shared" si="19"/>
        <v>184</v>
      </c>
      <c r="AZ6" s="16">
        <v>3</v>
      </c>
      <c r="BB6" s="7">
        <v>0.8861111111111111</v>
      </c>
      <c r="BC6" s="7">
        <v>0.9194444444444444</v>
      </c>
      <c r="BD6" s="7">
        <f t="shared" si="20"/>
        <v>0.9173611111111111</v>
      </c>
      <c r="BE6" s="19">
        <f t="shared" si="21"/>
        <v>179.99999999999937</v>
      </c>
      <c r="BF6" s="9">
        <v>0</v>
      </c>
      <c r="BG6" s="20">
        <v>0</v>
      </c>
      <c r="BH6" s="7">
        <v>0.9534722222222222</v>
      </c>
      <c r="BI6" s="7">
        <f t="shared" si="22"/>
        <v>0.9486111111111111</v>
      </c>
      <c r="BJ6" s="20">
        <v>70</v>
      </c>
      <c r="BK6" s="21">
        <f t="shared" si="23"/>
        <v>249.99999999999937</v>
      </c>
      <c r="BL6" s="16">
        <v>3</v>
      </c>
      <c r="BN6" s="25">
        <v>0.0005255787037037037</v>
      </c>
      <c r="BO6" s="25">
        <v>0.0027767361111111113</v>
      </c>
      <c r="BP6" s="22">
        <v>0.00023148148148148146</v>
      </c>
      <c r="BQ6" s="24">
        <f t="shared" si="24"/>
        <v>0.0035337962962962966</v>
      </c>
      <c r="BR6" s="11">
        <v>13</v>
      </c>
      <c r="BT6" s="11">
        <v>5</v>
      </c>
      <c r="BU6" s="11">
        <v>11</v>
      </c>
      <c r="BW6" s="11">
        <f t="shared" si="25"/>
        <v>30</v>
      </c>
      <c r="BX6" s="33">
        <v>4</v>
      </c>
      <c r="BY6" s="36">
        <v>13</v>
      </c>
    </row>
    <row r="7" spans="1:77" ht="12.75">
      <c r="A7">
        <v>205</v>
      </c>
      <c r="B7" t="s">
        <v>60</v>
      </c>
      <c r="C7" t="s">
        <v>61</v>
      </c>
      <c r="D7" s="7">
        <v>0.465972222222223</v>
      </c>
      <c r="E7" s="8">
        <v>0.4778125</v>
      </c>
      <c r="F7" s="3">
        <f t="shared" si="0"/>
        <v>0.4744053100061395</v>
      </c>
      <c r="G7" s="4">
        <f t="shared" si="1"/>
        <v>0.003407189993860471</v>
      </c>
      <c r="H7" s="5">
        <f t="shared" si="2"/>
        <v>292</v>
      </c>
      <c r="I7" s="8">
        <v>0.4831597222222222</v>
      </c>
      <c r="J7" s="3">
        <f t="shared" si="3"/>
        <v>0.48192526089625615</v>
      </c>
      <c r="K7" s="4">
        <f t="shared" si="4"/>
        <v>0.001234461325966052</v>
      </c>
      <c r="L7" s="5">
        <f t="shared" si="5"/>
        <v>105</v>
      </c>
      <c r="M7" s="7">
        <v>0.48680555555555555</v>
      </c>
      <c r="N7" s="7">
        <f t="shared" si="6"/>
        <v>0.4868055555555563</v>
      </c>
      <c r="O7" s="9">
        <v>0</v>
      </c>
      <c r="P7" s="6"/>
      <c r="Q7" s="7">
        <v>0.4888888888888889</v>
      </c>
      <c r="R7" s="27"/>
      <c r="S7" s="7">
        <v>0.5097222222222222</v>
      </c>
      <c r="T7" s="7">
        <f t="shared" si="7"/>
        <v>0.5097222222222222</v>
      </c>
      <c r="U7" s="9">
        <v>0</v>
      </c>
      <c r="V7" s="1"/>
      <c r="W7" s="7">
        <v>0.5118055555555555</v>
      </c>
      <c r="X7" s="8">
        <v>0.5195601851851852</v>
      </c>
      <c r="Y7" s="3">
        <f t="shared" si="8"/>
        <v>0.5194136825175367</v>
      </c>
      <c r="Z7" s="4">
        <f t="shared" si="9"/>
        <v>0.00014650266764848485</v>
      </c>
      <c r="AA7" s="5">
        <f t="shared" si="10"/>
        <v>11</v>
      </c>
      <c r="AB7" s="7">
        <v>0.5326388888888889</v>
      </c>
      <c r="AC7" s="7">
        <f t="shared" si="11"/>
        <v>0.5326388888888889</v>
      </c>
      <c r="AD7" s="9">
        <v>0</v>
      </c>
      <c r="AE7" s="1"/>
      <c r="AF7" s="7">
        <v>0.5340277777777778</v>
      </c>
      <c r="AG7" s="8">
        <v>0.5460416666666666</v>
      </c>
      <c r="AH7" s="3">
        <f t="shared" si="12"/>
        <v>0.5453472334719297</v>
      </c>
      <c r="AI7" s="3">
        <f t="shared" si="13"/>
        <v>0.5461315366553111</v>
      </c>
      <c r="AJ7" s="9">
        <v>0</v>
      </c>
      <c r="AK7" s="7">
        <v>0.5548611111111111</v>
      </c>
      <c r="AL7" s="7">
        <f t="shared" si="14"/>
        <v>0.5548611111111111</v>
      </c>
      <c r="AM7" s="9">
        <v>0</v>
      </c>
      <c r="AN7" s="1"/>
      <c r="AO7" s="7">
        <v>0.55625</v>
      </c>
      <c r="AP7" s="8">
        <v>0.5682060185185185</v>
      </c>
      <c r="AQ7" s="8">
        <f t="shared" si="15"/>
        <v>5.7870370370416424E-05</v>
      </c>
      <c r="AR7" s="9">
        <f t="shared" si="16"/>
        <v>3</v>
      </c>
      <c r="AS7" s="7">
        <v>0.5784722222222222</v>
      </c>
      <c r="AT7" s="3">
        <f t="shared" si="17"/>
        <v>0.5820094199830652</v>
      </c>
      <c r="AU7" s="5">
        <v>300</v>
      </c>
      <c r="AV7" s="7">
        <v>0.5895833333333333</v>
      </c>
      <c r="AW7" s="7">
        <f t="shared" si="18"/>
        <v>0.5895833333333333</v>
      </c>
      <c r="AX7" s="12">
        <v>0</v>
      </c>
      <c r="AY7" s="13">
        <f t="shared" si="19"/>
        <v>711</v>
      </c>
      <c r="AZ7" s="30">
        <v>14</v>
      </c>
      <c r="BB7" s="7">
        <v>0.8784722222222222</v>
      </c>
      <c r="BC7" s="7">
        <v>0.9145833333333333</v>
      </c>
      <c r="BD7" s="7">
        <f t="shared" si="20"/>
        <v>0.9097222222222222</v>
      </c>
      <c r="BE7" s="19">
        <f t="shared" si="21"/>
        <v>419.9999999999985</v>
      </c>
      <c r="BF7" s="9">
        <v>0</v>
      </c>
      <c r="BG7" s="20">
        <v>100</v>
      </c>
      <c r="BH7" s="7">
        <v>0.9451388888888889</v>
      </c>
      <c r="BI7" s="7">
        <f t="shared" si="22"/>
        <v>0.9409722222222222</v>
      </c>
      <c r="BJ7" s="20">
        <v>60</v>
      </c>
      <c r="BK7" s="21">
        <f t="shared" si="23"/>
        <v>579.9999999999985</v>
      </c>
      <c r="BL7" s="11">
        <v>8</v>
      </c>
      <c r="BN7" s="25">
        <v>0.0005106481481481481</v>
      </c>
      <c r="BO7" s="25">
        <v>0.002320949074074074</v>
      </c>
      <c r="BP7" s="22">
        <v>0</v>
      </c>
      <c r="BQ7" s="24">
        <f t="shared" si="24"/>
        <v>0.002831597222222222</v>
      </c>
      <c r="BR7" s="11">
        <v>8</v>
      </c>
      <c r="BT7" s="11">
        <v>4</v>
      </c>
      <c r="BU7" s="11">
        <v>4</v>
      </c>
      <c r="BW7" s="11">
        <f t="shared" si="25"/>
        <v>34</v>
      </c>
      <c r="BX7" s="33">
        <v>5</v>
      </c>
      <c r="BY7" s="36">
        <v>11</v>
      </c>
    </row>
    <row r="8" spans="1:77" ht="12.75">
      <c r="A8">
        <v>21</v>
      </c>
      <c r="B8" t="s">
        <v>48</v>
      </c>
      <c r="C8" t="s">
        <v>49</v>
      </c>
      <c r="D8" s="7">
        <v>0.466666666666667</v>
      </c>
      <c r="E8" s="8">
        <v>0.4779513888888889</v>
      </c>
      <c r="F8" s="3">
        <f t="shared" si="0"/>
        <v>0.4750997544505835</v>
      </c>
      <c r="G8" s="4">
        <f t="shared" si="1"/>
        <v>0.0028516344383053838</v>
      </c>
      <c r="H8" s="5">
        <f t="shared" si="2"/>
        <v>244</v>
      </c>
      <c r="I8" s="8">
        <v>0.4836805555555555</v>
      </c>
      <c r="J8" s="3">
        <f t="shared" si="3"/>
        <v>0.48261970534070014</v>
      </c>
      <c r="K8" s="4">
        <f t="shared" si="4"/>
        <v>0.0010608502148553578</v>
      </c>
      <c r="L8" s="5">
        <f t="shared" si="5"/>
        <v>90</v>
      </c>
      <c r="M8" s="7">
        <v>0.4875</v>
      </c>
      <c r="N8" s="7">
        <f t="shared" si="6"/>
        <v>0.4875000000000003</v>
      </c>
      <c r="O8" s="9">
        <v>0</v>
      </c>
      <c r="P8" s="6"/>
      <c r="Q8" s="7">
        <v>0.4909722222222222</v>
      </c>
      <c r="R8" s="27"/>
      <c r="S8" s="7">
        <v>0.5118055555555555</v>
      </c>
      <c r="T8" s="7">
        <f t="shared" si="7"/>
        <v>0.5118055555555555</v>
      </c>
      <c r="U8" s="9">
        <v>0</v>
      </c>
      <c r="V8" s="1"/>
      <c r="W8" s="7">
        <v>0.513888888888889</v>
      </c>
      <c r="X8" s="8">
        <v>0.5216782407407408</v>
      </c>
      <c r="Y8" s="3">
        <f t="shared" si="8"/>
        <v>0.5214970158508702</v>
      </c>
      <c r="Z8" s="4">
        <f t="shared" si="9"/>
        <v>0.00018122488987060148</v>
      </c>
      <c r="AA8" s="5">
        <f t="shared" si="10"/>
        <v>14</v>
      </c>
      <c r="AB8" s="7">
        <v>0.5347222222222222</v>
      </c>
      <c r="AC8" s="7">
        <f t="shared" si="11"/>
        <v>0.5347222222222223</v>
      </c>
      <c r="AD8" s="9">
        <v>0</v>
      </c>
      <c r="AE8" s="1"/>
      <c r="AF8" s="7">
        <v>0.5361111111111111</v>
      </c>
      <c r="AG8" s="8">
        <v>0.5478125</v>
      </c>
      <c r="AH8" s="3">
        <f t="shared" si="12"/>
        <v>0.547430566805263</v>
      </c>
      <c r="AI8" s="3">
        <f t="shared" si="13"/>
        <v>0.5482148699886444</v>
      </c>
      <c r="AJ8" s="9">
        <v>0</v>
      </c>
      <c r="AK8" s="7">
        <v>0.5569444444444445</v>
      </c>
      <c r="AL8" s="7">
        <f t="shared" si="14"/>
        <v>0.5569444444444445</v>
      </c>
      <c r="AM8" s="9">
        <v>0</v>
      </c>
      <c r="AN8" s="1"/>
      <c r="AO8" s="7">
        <v>0.5597222222222222</v>
      </c>
      <c r="AP8" s="8">
        <v>0.571412037037037</v>
      </c>
      <c r="AQ8" s="8">
        <f t="shared" si="15"/>
        <v>1.1574074074149898E-05</v>
      </c>
      <c r="AR8" s="9">
        <f t="shared" si="16"/>
        <v>0</v>
      </c>
      <c r="AS8" s="7">
        <v>0.5861111111111111</v>
      </c>
      <c r="AT8" s="3">
        <f t="shared" si="17"/>
        <v>0.5854816422052874</v>
      </c>
      <c r="AU8" s="5">
        <v>0</v>
      </c>
      <c r="AV8" s="7">
        <v>0.5930555555555556</v>
      </c>
      <c r="AW8" s="7">
        <f t="shared" si="18"/>
        <v>0.5930555555555556</v>
      </c>
      <c r="AX8" s="12">
        <v>0</v>
      </c>
      <c r="AY8" s="13">
        <f t="shared" si="19"/>
        <v>348</v>
      </c>
      <c r="AZ8" s="30">
        <v>7</v>
      </c>
      <c r="BB8" s="7">
        <v>0.8875</v>
      </c>
      <c r="BC8" s="7">
        <v>0.9298611111111111</v>
      </c>
      <c r="BD8" s="7">
        <f t="shared" si="20"/>
        <v>0.91875</v>
      </c>
      <c r="BE8" s="19">
        <f t="shared" si="21"/>
        <v>960.0000000000061</v>
      </c>
      <c r="BF8" s="9">
        <v>0</v>
      </c>
      <c r="BG8" s="20">
        <v>100</v>
      </c>
      <c r="BH8" s="7">
        <v>0.970138888888889</v>
      </c>
      <c r="BI8" s="7">
        <f t="shared" si="22"/>
        <v>0.95</v>
      </c>
      <c r="BJ8" s="20">
        <v>290</v>
      </c>
      <c r="BK8" s="21">
        <f t="shared" si="23"/>
        <v>1350.0000000000061</v>
      </c>
      <c r="BL8" s="11">
        <v>13</v>
      </c>
      <c r="BN8" s="25">
        <v>0.0007150462962962964</v>
      </c>
      <c r="BO8" s="25">
        <v>0.0022402777777777777</v>
      </c>
      <c r="BP8" s="22">
        <v>0.0005787037037037038</v>
      </c>
      <c r="BQ8" s="24">
        <f t="shared" si="24"/>
        <v>0.003534027777777778</v>
      </c>
      <c r="BR8" s="11">
        <v>14</v>
      </c>
      <c r="BT8" s="11">
        <v>1</v>
      </c>
      <c r="BU8" s="16">
        <v>2</v>
      </c>
      <c r="BW8" s="11">
        <f t="shared" si="25"/>
        <v>36</v>
      </c>
      <c r="BX8" s="33">
        <v>6</v>
      </c>
      <c r="BY8" s="36">
        <v>9</v>
      </c>
    </row>
    <row r="9" spans="1:77" ht="12.75">
      <c r="A9">
        <v>15</v>
      </c>
      <c r="B9" t="s">
        <v>72</v>
      </c>
      <c r="C9" t="s">
        <v>73</v>
      </c>
      <c r="D9" s="7">
        <v>0.465277777777778</v>
      </c>
      <c r="E9" s="8">
        <v>0.4780439814814815</v>
      </c>
      <c r="F9" s="3">
        <f t="shared" si="0"/>
        <v>0.4737108655616945</v>
      </c>
      <c r="G9" s="4">
        <f t="shared" si="1"/>
        <v>0.004333115919786967</v>
      </c>
      <c r="H9" s="5">
        <f t="shared" si="2"/>
        <v>372</v>
      </c>
      <c r="I9" s="8">
        <v>0.4841435185185185</v>
      </c>
      <c r="J9" s="3">
        <f t="shared" si="3"/>
        <v>0.48123081645181115</v>
      </c>
      <c r="K9" s="4">
        <f t="shared" si="4"/>
        <v>0.002912702066707351</v>
      </c>
      <c r="L9" s="5">
        <f t="shared" si="5"/>
        <v>250</v>
      </c>
      <c r="M9" s="7">
        <v>0.4875</v>
      </c>
      <c r="N9" s="7">
        <f t="shared" si="6"/>
        <v>0.4861111111111113</v>
      </c>
      <c r="O9" s="9">
        <v>20</v>
      </c>
      <c r="P9" s="6"/>
      <c r="Q9" s="7">
        <v>0.4916666666666667</v>
      </c>
      <c r="R9" s="27"/>
      <c r="S9" s="7">
        <v>0.5125</v>
      </c>
      <c r="T9" s="7">
        <f t="shared" si="7"/>
        <v>0.5125000000000001</v>
      </c>
      <c r="U9" s="9">
        <v>0</v>
      </c>
      <c r="V9" s="1"/>
      <c r="W9" s="7">
        <v>0.5145833333333333</v>
      </c>
      <c r="X9" s="8">
        <v>0.5223842592592592</v>
      </c>
      <c r="Y9" s="3">
        <f t="shared" si="8"/>
        <v>0.5221914602953145</v>
      </c>
      <c r="Z9" s="4">
        <f t="shared" si="9"/>
        <v>0.00019279896394475138</v>
      </c>
      <c r="AA9" s="5">
        <f t="shared" si="10"/>
        <v>15</v>
      </c>
      <c r="AB9" s="7">
        <v>0.5354166666666667</v>
      </c>
      <c r="AC9" s="7">
        <f t="shared" si="11"/>
        <v>0.5354166666666667</v>
      </c>
      <c r="AD9" s="9">
        <v>0</v>
      </c>
      <c r="AE9" s="1"/>
      <c r="AF9" s="7">
        <v>0.5368055555555555</v>
      </c>
      <c r="AG9" s="8">
        <v>0.5484722222222222</v>
      </c>
      <c r="AH9" s="3">
        <f t="shared" si="12"/>
        <v>0.5481250112497075</v>
      </c>
      <c r="AI9" s="3">
        <f t="shared" si="13"/>
        <v>0.5489093144330889</v>
      </c>
      <c r="AJ9" s="9">
        <v>0</v>
      </c>
      <c r="AK9" s="7">
        <v>0.5576388888888889</v>
      </c>
      <c r="AL9" s="7">
        <f t="shared" si="14"/>
        <v>0.5576388888888889</v>
      </c>
      <c r="AM9" s="9">
        <v>0</v>
      </c>
      <c r="AN9" s="1"/>
      <c r="AO9" s="7">
        <v>0.5604166666666667</v>
      </c>
      <c r="AP9" s="8">
        <v>0.5721759259259259</v>
      </c>
      <c r="AQ9" s="8">
        <f t="shared" si="15"/>
        <v>9.259259259253305E-05</v>
      </c>
      <c r="AR9" s="9">
        <f t="shared" si="16"/>
        <v>6</v>
      </c>
      <c r="AS9" s="7">
        <v>0.5881944444444445</v>
      </c>
      <c r="AT9" s="3">
        <f t="shared" si="17"/>
        <v>0.5861760866497319</v>
      </c>
      <c r="AU9" s="5">
        <v>0</v>
      </c>
      <c r="AV9" s="7">
        <v>0.59375</v>
      </c>
      <c r="AW9" s="7">
        <f t="shared" si="18"/>
        <v>0.59375</v>
      </c>
      <c r="AX9" s="12">
        <v>0</v>
      </c>
      <c r="AY9" s="13">
        <f t="shared" si="19"/>
        <v>663</v>
      </c>
      <c r="AZ9" s="30">
        <v>13</v>
      </c>
      <c r="BB9" s="7">
        <v>0.8881944444444444</v>
      </c>
      <c r="BC9" s="7">
        <v>0.9194444444444444</v>
      </c>
      <c r="BD9" s="7">
        <f t="shared" si="20"/>
        <v>0.9194444444444444</v>
      </c>
      <c r="BE9" s="19">
        <f t="shared" si="21"/>
        <v>0</v>
      </c>
      <c r="BF9" s="9">
        <v>0</v>
      </c>
      <c r="BG9" s="20">
        <v>0</v>
      </c>
      <c r="BH9" s="7">
        <v>0.9548611111111112</v>
      </c>
      <c r="BI9" s="7">
        <f t="shared" si="22"/>
        <v>0.9506944444444444</v>
      </c>
      <c r="BJ9" s="20">
        <v>60</v>
      </c>
      <c r="BK9" s="21">
        <f t="shared" si="23"/>
        <v>60</v>
      </c>
      <c r="BL9" s="16">
        <v>1</v>
      </c>
      <c r="BN9" s="25">
        <v>0.00078125</v>
      </c>
      <c r="BO9" s="26">
        <v>0.004861111111111111</v>
      </c>
      <c r="BP9" s="22">
        <v>0</v>
      </c>
      <c r="BQ9" s="24">
        <f t="shared" si="24"/>
        <v>0.005642361111111111</v>
      </c>
      <c r="BR9" s="11">
        <v>21</v>
      </c>
      <c r="BT9" s="11">
        <v>4</v>
      </c>
      <c r="BU9" s="11">
        <v>4</v>
      </c>
      <c r="BW9" s="11">
        <f t="shared" si="25"/>
        <v>39</v>
      </c>
      <c r="BX9" s="33">
        <v>7</v>
      </c>
      <c r="BY9" s="36">
        <v>8</v>
      </c>
    </row>
    <row r="10" spans="1:77" ht="12.75">
      <c r="A10">
        <v>11</v>
      </c>
      <c r="B10" t="s">
        <v>46</v>
      </c>
      <c r="C10" t="s">
        <v>47</v>
      </c>
      <c r="D10" s="7">
        <v>0.469444444444445</v>
      </c>
      <c r="E10" s="8">
        <v>0.485787037037037</v>
      </c>
      <c r="F10" s="3">
        <f t="shared" si="0"/>
        <v>0.4778775322283615</v>
      </c>
      <c r="G10" s="4">
        <f t="shared" si="1"/>
        <v>0.007909504808675527</v>
      </c>
      <c r="H10" s="5">
        <f t="shared" si="2"/>
        <v>681</v>
      </c>
      <c r="I10" s="8">
        <v>0.4902314814814815</v>
      </c>
      <c r="J10" s="3">
        <f t="shared" si="3"/>
        <v>0.48539748311847813</v>
      </c>
      <c r="K10" s="4">
        <f t="shared" si="4"/>
        <v>0.004833998363003356</v>
      </c>
      <c r="L10" s="5">
        <f t="shared" si="5"/>
        <v>416</v>
      </c>
      <c r="M10" s="7">
        <v>0.4930555555555556</v>
      </c>
      <c r="N10" s="7">
        <f t="shared" si="6"/>
        <v>0.4902777777777783</v>
      </c>
      <c r="O10" s="9">
        <v>40</v>
      </c>
      <c r="P10" s="6"/>
      <c r="Q10" s="7">
        <v>0.4979166666666666</v>
      </c>
      <c r="R10" s="27"/>
      <c r="S10" s="7">
        <v>0.51875</v>
      </c>
      <c r="T10" s="7">
        <f t="shared" si="7"/>
        <v>0.5187499999999999</v>
      </c>
      <c r="U10" s="9">
        <v>0</v>
      </c>
      <c r="V10" s="1"/>
      <c r="W10" s="7">
        <v>0.5208333333333334</v>
      </c>
      <c r="X10" s="8">
        <v>0.5285069444444445</v>
      </c>
      <c r="Y10" s="3">
        <f t="shared" si="8"/>
        <v>0.5284414602953146</v>
      </c>
      <c r="Z10" s="4">
        <f t="shared" si="9"/>
        <v>6.548414912987965E-05</v>
      </c>
      <c r="AA10" s="5">
        <f t="shared" si="10"/>
        <v>4</v>
      </c>
      <c r="AB10" s="7">
        <v>0.5416666666666666</v>
      </c>
      <c r="AC10" s="7">
        <f t="shared" si="11"/>
        <v>0.5416666666666667</v>
      </c>
      <c r="AD10" s="9">
        <v>0</v>
      </c>
      <c r="AE10" s="1"/>
      <c r="AF10" s="7">
        <v>0.54375</v>
      </c>
      <c r="AG10" s="8">
        <v>0.5552893518518519</v>
      </c>
      <c r="AH10" s="3">
        <f t="shared" si="12"/>
        <v>0.5550694556941519</v>
      </c>
      <c r="AI10" s="3">
        <f t="shared" si="13"/>
        <v>0.5558537588775333</v>
      </c>
      <c r="AJ10" s="9">
        <v>0</v>
      </c>
      <c r="AK10" s="7">
        <v>0.5645833333333333</v>
      </c>
      <c r="AL10" s="7">
        <f t="shared" si="14"/>
        <v>0.5645833333333333</v>
      </c>
      <c r="AM10" s="9">
        <v>0</v>
      </c>
      <c r="AN10" s="1"/>
      <c r="AO10" s="7">
        <v>0.5666666666666667</v>
      </c>
      <c r="AP10" s="8">
        <v>0.5781712962962963</v>
      </c>
      <c r="AQ10" s="8">
        <f t="shared" si="15"/>
        <v>3.472222222233867E-05</v>
      </c>
      <c r="AR10" s="9">
        <f t="shared" si="16"/>
        <v>1</v>
      </c>
      <c r="AS10" s="7">
        <v>0.5888888888888889</v>
      </c>
      <c r="AT10" s="3">
        <f t="shared" si="17"/>
        <v>0.5924260866497318</v>
      </c>
      <c r="AU10" s="5">
        <v>360</v>
      </c>
      <c r="AV10" s="7">
        <v>0.6</v>
      </c>
      <c r="AW10" s="7">
        <f t="shared" si="18"/>
        <v>0.6</v>
      </c>
      <c r="AX10" s="12">
        <v>0</v>
      </c>
      <c r="AY10" s="13">
        <f t="shared" si="19"/>
        <v>1502</v>
      </c>
      <c r="AZ10" s="30">
        <v>18</v>
      </c>
      <c r="BB10" s="7">
        <v>0.8826388888888889</v>
      </c>
      <c r="BC10" s="7">
        <v>0.9215277777777778</v>
      </c>
      <c r="BD10" s="7">
        <f t="shared" si="20"/>
        <v>0.9138888888888889</v>
      </c>
      <c r="BE10" s="19">
        <f t="shared" si="21"/>
        <v>660.0000000000073</v>
      </c>
      <c r="BF10" s="9">
        <v>0</v>
      </c>
      <c r="BG10" s="20">
        <v>120</v>
      </c>
      <c r="BH10" s="7">
        <v>0.9506944444444444</v>
      </c>
      <c r="BI10" s="7">
        <f t="shared" si="22"/>
        <v>0.9451388888888889</v>
      </c>
      <c r="BJ10" s="20">
        <v>80</v>
      </c>
      <c r="BK10" s="21">
        <f t="shared" si="23"/>
        <v>860.0000000000073</v>
      </c>
      <c r="BL10" s="11">
        <v>9</v>
      </c>
      <c r="BN10" s="25">
        <v>0.0004987268518518519</v>
      </c>
      <c r="BO10" s="25">
        <v>0.002400578703703704</v>
      </c>
      <c r="BP10" s="22">
        <v>0.00011574074074074073</v>
      </c>
      <c r="BQ10" s="24">
        <f t="shared" si="24"/>
        <v>0.0030150462962962965</v>
      </c>
      <c r="BR10" s="11">
        <v>11</v>
      </c>
      <c r="BT10" s="11">
        <v>0</v>
      </c>
      <c r="BU10" s="16">
        <v>1</v>
      </c>
      <c r="BW10" s="11">
        <f t="shared" si="25"/>
        <v>39</v>
      </c>
      <c r="BX10" s="33">
        <v>8</v>
      </c>
      <c r="BY10" s="36">
        <v>7</v>
      </c>
    </row>
    <row r="11" spans="1:77" ht="12.75">
      <c r="A11">
        <v>44</v>
      </c>
      <c r="B11" t="s">
        <v>58</v>
      </c>
      <c r="C11" t="s">
        <v>59</v>
      </c>
      <c r="D11" s="7">
        <v>0.460416666666667</v>
      </c>
      <c r="E11" s="8">
        <v>0.4721527777777778</v>
      </c>
      <c r="F11" s="3">
        <f t="shared" si="0"/>
        <v>0.46884975445058347</v>
      </c>
      <c r="G11" s="4">
        <f t="shared" si="1"/>
        <v>0.0033030233271943432</v>
      </c>
      <c r="H11" s="5">
        <f t="shared" si="2"/>
        <v>283</v>
      </c>
      <c r="I11" s="8">
        <v>0.47748842592592594</v>
      </c>
      <c r="J11" s="3">
        <f t="shared" si="3"/>
        <v>0.4763697053407001</v>
      </c>
      <c r="K11" s="4">
        <f t="shared" si="4"/>
        <v>0.0011187205852258297</v>
      </c>
      <c r="L11" s="5">
        <f t="shared" si="5"/>
        <v>95</v>
      </c>
      <c r="M11" s="7">
        <v>0.48125</v>
      </c>
      <c r="N11" s="7">
        <f t="shared" si="6"/>
        <v>0.4812500000000003</v>
      </c>
      <c r="O11" s="9">
        <v>0</v>
      </c>
      <c r="P11" s="6"/>
      <c r="Q11" s="7">
        <v>0.48333333333333334</v>
      </c>
      <c r="R11" s="27"/>
      <c r="S11" s="7">
        <v>0.5041666666666667</v>
      </c>
      <c r="T11" s="7">
        <f t="shared" si="7"/>
        <v>0.5041666666666667</v>
      </c>
      <c r="U11" s="9">
        <v>0</v>
      </c>
      <c r="V11" s="1"/>
      <c r="W11" s="7">
        <v>0.50625</v>
      </c>
      <c r="X11" s="8">
        <v>0.5139351851851852</v>
      </c>
      <c r="Y11" s="3">
        <f t="shared" si="8"/>
        <v>0.5138581269619812</v>
      </c>
      <c r="Z11" s="4">
        <f t="shared" si="9"/>
        <v>7.705822320402955E-05</v>
      </c>
      <c r="AA11" s="5">
        <f t="shared" si="10"/>
        <v>5</v>
      </c>
      <c r="AB11" s="7">
        <v>0.5270833333333333</v>
      </c>
      <c r="AC11" s="7">
        <f t="shared" si="11"/>
        <v>0.5270833333333333</v>
      </c>
      <c r="AD11" s="9">
        <v>0</v>
      </c>
      <c r="AE11" s="1"/>
      <c r="AF11" s="7">
        <v>0.5291666666666667</v>
      </c>
      <c r="AG11" s="8">
        <v>0.540798611111111</v>
      </c>
      <c r="AH11" s="3">
        <f t="shared" si="12"/>
        <v>0.5404861223608186</v>
      </c>
      <c r="AI11" s="3">
        <f t="shared" si="13"/>
        <v>0.5412704255442</v>
      </c>
      <c r="AJ11" s="9">
        <v>0</v>
      </c>
      <c r="AK11" s="7">
        <v>0.55</v>
      </c>
      <c r="AL11" s="7">
        <f t="shared" si="14"/>
        <v>0.55</v>
      </c>
      <c r="AM11" s="9">
        <v>0</v>
      </c>
      <c r="AN11" s="1"/>
      <c r="AO11" s="7">
        <v>0.5520833333333334</v>
      </c>
      <c r="AP11" s="8">
        <v>0.5637037037037037</v>
      </c>
      <c r="AQ11" s="8">
        <f t="shared" si="15"/>
        <v>1.1574074074038876E-05</v>
      </c>
      <c r="AR11" s="9">
        <f t="shared" si="16"/>
        <v>0</v>
      </c>
      <c r="AS11" s="7">
        <v>0.5756944444444444</v>
      </c>
      <c r="AT11" s="3">
        <f t="shared" si="17"/>
        <v>0.5778427533163986</v>
      </c>
      <c r="AU11" s="5">
        <v>180</v>
      </c>
      <c r="AV11" s="7">
        <v>0.5854166666666667</v>
      </c>
      <c r="AW11" s="7">
        <f t="shared" si="18"/>
        <v>0.5854166666666667</v>
      </c>
      <c r="AX11" s="12">
        <v>0</v>
      </c>
      <c r="AY11" s="13">
        <f t="shared" si="19"/>
        <v>563</v>
      </c>
      <c r="AZ11" s="30">
        <v>10</v>
      </c>
      <c r="BB11" s="7">
        <v>0.875</v>
      </c>
      <c r="BC11" s="7">
        <v>0.9173611111111111</v>
      </c>
      <c r="BD11" s="7">
        <f t="shared" si="20"/>
        <v>0.90625</v>
      </c>
      <c r="BE11" s="19">
        <f t="shared" si="21"/>
        <v>959.9999999999966</v>
      </c>
      <c r="BF11" s="9">
        <v>0</v>
      </c>
      <c r="BG11" s="20">
        <v>200</v>
      </c>
      <c r="BH11" s="7">
        <v>0.9444444444444445</v>
      </c>
      <c r="BI11" s="7">
        <f t="shared" si="22"/>
        <v>0.9375</v>
      </c>
      <c r="BJ11" s="20">
        <v>100</v>
      </c>
      <c r="BK11" s="21">
        <f t="shared" si="23"/>
        <v>1259.9999999999966</v>
      </c>
      <c r="BL11" s="11">
        <v>12</v>
      </c>
      <c r="BN11" s="25">
        <v>0.000569675925925926</v>
      </c>
      <c r="BO11" s="25">
        <v>0.0013378472222222223</v>
      </c>
      <c r="BP11" s="22">
        <v>0</v>
      </c>
      <c r="BQ11" s="24">
        <f t="shared" si="24"/>
        <v>0.0019075231481481482</v>
      </c>
      <c r="BR11" s="16">
        <v>2</v>
      </c>
      <c r="BT11" s="11">
        <v>6</v>
      </c>
      <c r="BU11" s="11">
        <v>16</v>
      </c>
      <c r="BW11" s="11">
        <f t="shared" si="25"/>
        <v>40</v>
      </c>
      <c r="BX11" s="33">
        <v>9</v>
      </c>
      <c r="BY11" s="36">
        <v>6</v>
      </c>
    </row>
    <row r="12" spans="1:77" ht="12.75">
      <c r="A12">
        <v>207</v>
      </c>
      <c r="B12" t="s">
        <v>64</v>
      </c>
      <c r="C12" t="s">
        <v>65</v>
      </c>
      <c r="D12" s="7">
        <v>0.461111111111111</v>
      </c>
      <c r="E12" s="8">
        <v>0.4720717592592593</v>
      </c>
      <c r="F12" s="3">
        <f t="shared" si="0"/>
        <v>0.4695441988950275</v>
      </c>
      <c r="G12" s="4">
        <f t="shared" si="1"/>
        <v>0.0025275603642317956</v>
      </c>
      <c r="H12" s="5">
        <f t="shared" si="2"/>
        <v>216</v>
      </c>
      <c r="I12" s="8">
        <v>0.4776736111111111</v>
      </c>
      <c r="J12" s="3">
        <f t="shared" si="3"/>
        <v>0.47706414978514416</v>
      </c>
      <c r="K12" s="4">
        <f t="shared" si="4"/>
        <v>0.0006094613259669535</v>
      </c>
      <c r="L12" s="5">
        <f t="shared" si="5"/>
        <v>51</v>
      </c>
      <c r="M12" s="7">
        <v>0.48194444444444445</v>
      </c>
      <c r="N12" s="7">
        <f t="shared" si="6"/>
        <v>0.48194444444444434</v>
      </c>
      <c r="O12" s="9">
        <v>0</v>
      </c>
      <c r="P12" s="6"/>
      <c r="Q12" s="7">
        <v>0.4840277777777778</v>
      </c>
      <c r="R12" s="27"/>
      <c r="S12" s="7">
        <v>0.5048611111111111</v>
      </c>
      <c r="T12" s="7">
        <f t="shared" si="7"/>
        <v>0.5048611111111111</v>
      </c>
      <c r="U12" s="9">
        <v>0</v>
      </c>
      <c r="V12" s="1"/>
      <c r="W12" s="7">
        <v>0.5069444444444444</v>
      </c>
      <c r="X12" s="8">
        <v>0.514837962962963</v>
      </c>
      <c r="Y12" s="3">
        <f t="shared" si="8"/>
        <v>0.5145525714064256</v>
      </c>
      <c r="Z12" s="4">
        <f t="shared" si="9"/>
        <v>0.00028539155653739545</v>
      </c>
      <c r="AA12" s="5">
        <f t="shared" si="10"/>
        <v>23</v>
      </c>
      <c r="AB12" s="7">
        <v>0.5277777777777778</v>
      </c>
      <c r="AC12" s="7">
        <f t="shared" si="11"/>
        <v>0.5277777777777778</v>
      </c>
      <c r="AD12" s="9">
        <v>0</v>
      </c>
      <c r="AE12" s="1"/>
      <c r="AF12" s="7">
        <v>0.5298611111111111</v>
      </c>
      <c r="AG12" s="8">
        <v>0.5404976851851852</v>
      </c>
      <c r="AH12" s="3">
        <f t="shared" si="12"/>
        <v>0.541180566805263</v>
      </c>
      <c r="AI12" s="3">
        <f t="shared" si="13"/>
        <v>0.5419648699886445</v>
      </c>
      <c r="AJ12" s="9">
        <v>120</v>
      </c>
      <c r="AK12" s="7">
        <v>0.5506944444444445</v>
      </c>
      <c r="AL12" s="7">
        <f t="shared" si="14"/>
        <v>0.5506944444444445</v>
      </c>
      <c r="AM12" s="9">
        <v>0</v>
      </c>
      <c r="AN12" s="1"/>
      <c r="AO12" s="7">
        <v>0.5527777777777778</v>
      </c>
      <c r="AP12" s="8">
        <v>0.5641203703703704</v>
      </c>
      <c r="AQ12" s="8">
        <f t="shared" si="15"/>
        <v>0.0007060185185185919</v>
      </c>
      <c r="AR12" s="9">
        <f t="shared" si="16"/>
        <v>59</v>
      </c>
      <c r="AS12" s="7">
        <v>0.5770833333333333</v>
      </c>
      <c r="AT12" s="3">
        <f t="shared" si="17"/>
        <v>0.578537197760843</v>
      </c>
      <c r="AU12" s="5">
        <v>120</v>
      </c>
      <c r="AV12" s="7">
        <v>0.5861111111111111</v>
      </c>
      <c r="AW12" s="7">
        <f t="shared" si="18"/>
        <v>0.5861111111111111</v>
      </c>
      <c r="AX12" s="12">
        <v>0</v>
      </c>
      <c r="AY12" s="13">
        <f t="shared" si="19"/>
        <v>589</v>
      </c>
      <c r="AZ12" s="30">
        <v>11</v>
      </c>
      <c r="BB12" s="7">
        <v>0.8756944444444444</v>
      </c>
      <c r="BC12" s="7">
        <v>0.9118055555555555</v>
      </c>
      <c r="BD12" s="7">
        <f t="shared" si="20"/>
        <v>0.9069444444444444</v>
      </c>
      <c r="BE12" s="19">
        <f t="shared" si="21"/>
        <v>419.9999999999985</v>
      </c>
      <c r="BF12" s="9">
        <v>300</v>
      </c>
      <c r="BG12" s="20">
        <v>220</v>
      </c>
      <c r="BH12" s="7">
        <v>0.9513888888888888</v>
      </c>
      <c r="BI12" s="7">
        <f t="shared" si="22"/>
        <v>0.9381944444444444</v>
      </c>
      <c r="BJ12" s="20">
        <v>190</v>
      </c>
      <c r="BK12" s="21">
        <f t="shared" si="23"/>
        <v>1129.9999999999986</v>
      </c>
      <c r="BL12" s="11">
        <v>11</v>
      </c>
      <c r="BN12" s="25">
        <v>0.0007407407407407407</v>
      </c>
      <c r="BO12" s="25">
        <v>0.001754976851851852</v>
      </c>
      <c r="BP12" s="22">
        <v>0.00023148148148148146</v>
      </c>
      <c r="BQ12" s="24">
        <f t="shared" si="24"/>
        <v>0.002727199074074074</v>
      </c>
      <c r="BR12" s="11">
        <v>7</v>
      </c>
      <c r="BT12" s="11">
        <v>5</v>
      </c>
      <c r="BU12" s="11">
        <v>11</v>
      </c>
      <c r="BW12" s="11">
        <f t="shared" si="25"/>
        <v>40</v>
      </c>
      <c r="BX12" s="33">
        <v>10</v>
      </c>
      <c r="BY12" s="36">
        <v>5</v>
      </c>
    </row>
    <row r="13" spans="1:77" ht="12.75">
      <c r="A13">
        <v>25</v>
      </c>
      <c r="B13" t="s">
        <v>78</v>
      </c>
      <c r="C13" t="s">
        <v>79</v>
      </c>
      <c r="D13" s="7">
        <v>0.467361111111112</v>
      </c>
      <c r="E13" s="8">
        <v>0.480625</v>
      </c>
      <c r="F13" s="3">
        <f t="shared" si="0"/>
        <v>0.4757941988950285</v>
      </c>
      <c r="G13" s="4">
        <f t="shared" si="1"/>
        <v>0.004830801104971527</v>
      </c>
      <c r="H13" s="5">
        <f t="shared" si="2"/>
        <v>415</v>
      </c>
      <c r="I13" s="8">
        <v>0.48609953703703707</v>
      </c>
      <c r="J13" s="3">
        <f t="shared" si="3"/>
        <v>0.48331414978514514</v>
      </c>
      <c r="K13" s="4">
        <f t="shared" si="4"/>
        <v>0.0027853872518919243</v>
      </c>
      <c r="L13" s="5">
        <f t="shared" si="5"/>
        <v>239</v>
      </c>
      <c r="M13" s="7">
        <v>0.4895833333333333</v>
      </c>
      <c r="N13" s="7">
        <f t="shared" si="6"/>
        <v>0.4881944444444453</v>
      </c>
      <c r="O13" s="9">
        <v>20</v>
      </c>
      <c r="P13" s="6"/>
      <c r="Q13" s="7">
        <v>0.49513888888888885</v>
      </c>
      <c r="R13" s="27"/>
      <c r="S13" s="7">
        <v>0.5159722222222222</v>
      </c>
      <c r="T13" s="7">
        <f t="shared" si="7"/>
        <v>0.5159722222222222</v>
      </c>
      <c r="U13" s="9">
        <v>0</v>
      </c>
      <c r="V13" s="1"/>
      <c r="W13" s="7">
        <v>0.5180555555555556</v>
      </c>
      <c r="X13" s="8">
        <v>0.526238425925926</v>
      </c>
      <c r="Y13" s="3">
        <f t="shared" si="8"/>
        <v>0.5256636825175368</v>
      </c>
      <c r="Z13" s="4">
        <f t="shared" si="9"/>
        <v>0.0005747434083891445</v>
      </c>
      <c r="AA13" s="5">
        <f t="shared" si="10"/>
        <v>48</v>
      </c>
      <c r="AB13" s="7">
        <v>0.5388888888888889</v>
      </c>
      <c r="AC13" s="7">
        <f t="shared" si="11"/>
        <v>0.538888888888889</v>
      </c>
      <c r="AD13" s="9">
        <v>0</v>
      </c>
      <c r="AE13" s="1"/>
      <c r="AF13" s="7">
        <v>0.5409722222222222</v>
      </c>
      <c r="AG13" s="8">
        <v>0.5522685185185185</v>
      </c>
      <c r="AH13" s="3">
        <f t="shared" si="12"/>
        <v>0.5522916779163741</v>
      </c>
      <c r="AI13" s="3">
        <f t="shared" si="13"/>
        <v>0.5530759810997555</v>
      </c>
      <c r="AJ13" s="9">
        <v>0</v>
      </c>
      <c r="AK13" s="7">
        <v>0.5618055555555556</v>
      </c>
      <c r="AL13" s="7">
        <f t="shared" si="14"/>
        <v>0.5618055555555556</v>
      </c>
      <c r="AM13" s="9">
        <v>0</v>
      </c>
      <c r="AN13" s="1"/>
      <c r="AO13" s="7">
        <v>0.5631944444444444</v>
      </c>
      <c r="AP13" s="8">
        <v>0.5745717592592593</v>
      </c>
      <c r="AQ13" s="8">
        <f t="shared" si="15"/>
        <v>8.101851851849418E-05</v>
      </c>
      <c r="AR13" s="9">
        <f t="shared" si="16"/>
        <v>5</v>
      </c>
      <c r="AS13" s="7">
        <v>0.5909722222222222</v>
      </c>
      <c r="AT13" s="3">
        <f t="shared" si="17"/>
        <v>0.5889538644275096</v>
      </c>
      <c r="AU13" s="5">
        <v>0</v>
      </c>
      <c r="AV13" s="7">
        <v>0.5965277777777778</v>
      </c>
      <c r="AW13" s="7">
        <f t="shared" si="18"/>
        <v>0.5965277777777778</v>
      </c>
      <c r="AX13" s="12">
        <v>0</v>
      </c>
      <c r="AY13" s="13">
        <f t="shared" si="19"/>
        <v>727</v>
      </c>
      <c r="AZ13" s="30">
        <v>15</v>
      </c>
      <c r="BB13" s="7">
        <v>0.8805555555555555</v>
      </c>
      <c r="BC13" s="7">
        <v>0.9152777777777777</v>
      </c>
      <c r="BD13" s="7">
        <f t="shared" si="20"/>
        <v>0.9118055555555555</v>
      </c>
      <c r="BE13" s="19">
        <f t="shared" si="21"/>
        <v>299.9999999999989</v>
      </c>
      <c r="BF13" s="9">
        <v>300</v>
      </c>
      <c r="BG13" s="20">
        <v>0</v>
      </c>
      <c r="BH13" s="7">
        <v>0.9631944444444445</v>
      </c>
      <c r="BI13" s="7">
        <f t="shared" si="22"/>
        <v>0.9430555555555555</v>
      </c>
      <c r="BJ13" s="20">
        <v>290</v>
      </c>
      <c r="BK13" s="21">
        <f t="shared" si="23"/>
        <v>889.9999999999989</v>
      </c>
      <c r="BL13" s="11">
        <v>10</v>
      </c>
      <c r="BN13" s="25">
        <v>0.0006811342592592593</v>
      </c>
      <c r="BO13" s="25">
        <v>0.0026388888888888885</v>
      </c>
      <c r="BP13" s="22">
        <v>0</v>
      </c>
      <c r="BQ13" s="24">
        <f t="shared" si="24"/>
        <v>0.003320023148148148</v>
      </c>
      <c r="BR13" s="11">
        <v>12</v>
      </c>
      <c r="BT13" s="11">
        <v>3</v>
      </c>
      <c r="BU13" s="16">
        <v>3</v>
      </c>
      <c r="BW13" s="11">
        <f t="shared" si="25"/>
        <v>40</v>
      </c>
      <c r="BX13" s="33">
        <v>11</v>
      </c>
      <c r="BY13" s="36">
        <v>4</v>
      </c>
    </row>
    <row r="14" spans="1:77" ht="12.75">
      <c r="A14">
        <v>219</v>
      </c>
      <c r="B14" t="s">
        <v>76</v>
      </c>
      <c r="C14" t="s">
        <v>77</v>
      </c>
      <c r="D14" s="7">
        <v>0.463194444444445</v>
      </c>
      <c r="E14" s="8">
        <v>0.4733217592592593</v>
      </c>
      <c r="F14" s="3">
        <f t="shared" si="0"/>
        <v>0.4716275322283615</v>
      </c>
      <c r="G14" s="4">
        <f t="shared" si="1"/>
        <v>0.001694227030897777</v>
      </c>
      <c r="H14" s="5">
        <f t="shared" si="2"/>
        <v>144</v>
      </c>
      <c r="I14" s="8">
        <v>0.4793055555555556</v>
      </c>
      <c r="J14" s="3">
        <f t="shared" si="3"/>
        <v>0.47914748311847816</v>
      </c>
      <c r="K14" s="4">
        <f t="shared" si="4"/>
        <v>0.0001580724370774389</v>
      </c>
      <c r="L14" s="5">
        <f t="shared" si="5"/>
        <v>12</v>
      </c>
      <c r="M14" s="7">
        <v>0.4840277777777778</v>
      </c>
      <c r="N14" s="7">
        <f t="shared" si="6"/>
        <v>0.48402777777777833</v>
      </c>
      <c r="O14" s="9">
        <v>0</v>
      </c>
      <c r="P14" s="6"/>
      <c r="Q14" s="7">
        <v>0.4861111111111111</v>
      </c>
      <c r="R14" s="28"/>
      <c r="S14" s="7">
        <v>0.5069444444444444</v>
      </c>
      <c r="T14" s="7">
        <f t="shared" si="7"/>
        <v>0.5069444444444444</v>
      </c>
      <c r="U14" s="9">
        <v>0</v>
      </c>
      <c r="V14" s="1"/>
      <c r="W14" s="7">
        <v>0.5090277777777777</v>
      </c>
      <c r="X14" s="8">
        <v>0.5169675925925926</v>
      </c>
      <c r="Y14" s="3">
        <f t="shared" si="8"/>
        <v>0.516635904739759</v>
      </c>
      <c r="Z14" s="4">
        <f t="shared" si="9"/>
        <v>0.000331687852833662</v>
      </c>
      <c r="AA14" s="5">
        <f t="shared" si="10"/>
        <v>27</v>
      </c>
      <c r="AB14" s="7">
        <v>0.5298611111111111</v>
      </c>
      <c r="AC14" s="7">
        <f t="shared" si="11"/>
        <v>0.5298611111111111</v>
      </c>
      <c r="AD14" s="9">
        <v>0</v>
      </c>
      <c r="AE14" s="1"/>
      <c r="AF14" s="7">
        <v>0.5319444444444444</v>
      </c>
      <c r="AG14" s="8">
        <v>0.5436458333333333</v>
      </c>
      <c r="AH14" s="3">
        <f t="shared" si="12"/>
        <v>0.5432639001385964</v>
      </c>
      <c r="AI14" s="3">
        <f t="shared" si="13"/>
        <v>0.5440482033219778</v>
      </c>
      <c r="AJ14" s="9">
        <v>0</v>
      </c>
      <c r="AK14" s="7">
        <v>0.5527777777777778</v>
      </c>
      <c r="AL14" s="7">
        <f t="shared" si="14"/>
        <v>0.5527777777777778</v>
      </c>
      <c r="AM14" s="9">
        <v>0</v>
      </c>
      <c r="AN14" s="1"/>
      <c r="AO14" s="7">
        <v>0.5548611111111111</v>
      </c>
      <c r="AP14" s="8">
        <v>0.5665856481481482</v>
      </c>
      <c r="AQ14" s="8">
        <f t="shared" si="15"/>
        <v>2.3148148148188774E-05</v>
      </c>
      <c r="AR14" s="9">
        <f t="shared" si="16"/>
        <v>0</v>
      </c>
      <c r="AS14" s="7">
        <v>0.5805555555555556</v>
      </c>
      <c r="AT14" s="3">
        <f t="shared" si="17"/>
        <v>0.5806205310941763</v>
      </c>
      <c r="AU14" s="5">
        <v>0</v>
      </c>
      <c r="AV14" s="7">
        <v>0.5881944444444445</v>
      </c>
      <c r="AW14" s="7">
        <f t="shared" si="18"/>
        <v>0.5881944444444445</v>
      </c>
      <c r="AX14" s="12">
        <v>0</v>
      </c>
      <c r="AY14" s="13">
        <f t="shared" si="19"/>
        <v>183</v>
      </c>
      <c r="AZ14" s="16">
        <v>2</v>
      </c>
      <c r="BB14" s="7">
        <v>0.8777777777777778</v>
      </c>
      <c r="BC14" s="7">
        <v>0.9125</v>
      </c>
      <c r="BD14" s="7">
        <f t="shared" si="20"/>
        <v>0.9090277777777778</v>
      </c>
      <c r="BE14" s="19">
        <f t="shared" si="21"/>
        <v>299.9999999999989</v>
      </c>
      <c r="BF14" s="9">
        <v>0</v>
      </c>
      <c r="BG14" s="20">
        <v>120</v>
      </c>
      <c r="BH14" s="7">
        <v>0.9444444444444445</v>
      </c>
      <c r="BI14" s="7">
        <f t="shared" si="22"/>
        <v>0.9402777777777778</v>
      </c>
      <c r="BJ14" s="20">
        <v>60</v>
      </c>
      <c r="BK14" s="21">
        <f t="shared" si="23"/>
        <v>479.9999999999989</v>
      </c>
      <c r="BL14" s="11">
        <v>5</v>
      </c>
      <c r="BN14" s="25">
        <v>0.0005390046296296296</v>
      </c>
      <c r="BO14" s="25">
        <v>0.0030907407407407407</v>
      </c>
      <c r="BP14" s="22">
        <v>0</v>
      </c>
      <c r="BQ14" s="24">
        <f t="shared" si="24"/>
        <v>0.0036297453703703704</v>
      </c>
      <c r="BR14" s="11">
        <v>15</v>
      </c>
      <c r="BT14" s="11">
        <v>10</v>
      </c>
      <c r="BU14" s="11">
        <v>21</v>
      </c>
      <c r="BW14" s="11">
        <f t="shared" si="25"/>
        <v>43</v>
      </c>
      <c r="BX14" s="33">
        <v>12</v>
      </c>
      <c r="BY14" s="36">
        <v>2</v>
      </c>
    </row>
    <row r="15" spans="1:77" ht="12.75">
      <c r="A15">
        <v>204</v>
      </c>
      <c r="B15" t="s">
        <v>68</v>
      </c>
      <c r="C15" t="s">
        <v>69</v>
      </c>
      <c r="D15" s="7">
        <v>0.463888888888889</v>
      </c>
      <c r="E15" s="8">
        <v>0.4764583333333334</v>
      </c>
      <c r="F15" s="3">
        <f t="shared" si="0"/>
        <v>0.4723219766728055</v>
      </c>
      <c r="G15" s="4">
        <f t="shared" si="1"/>
        <v>0.004136356660527862</v>
      </c>
      <c r="H15" s="5">
        <f t="shared" si="2"/>
        <v>355</v>
      </c>
      <c r="I15" s="8">
        <v>0.48299768518518515</v>
      </c>
      <c r="J15" s="3">
        <f t="shared" si="3"/>
        <v>0.47984192756292215</v>
      </c>
      <c r="K15" s="4">
        <f t="shared" si="4"/>
        <v>0.003155757622263</v>
      </c>
      <c r="L15" s="5">
        <f t="shared" si="5"/>
        <v>271</v>
      </c>
      <c r="M15" s="7">
        <v>0.48680555555555555</v>
      </c>
      <c r="N15" s="7">
        <f t="shared" si="6"/>
        <v>0.48472222222222233</v>
      </c>
      <c r="O15" s="9">
        <v>30</v>
      </c>
      <c r="P15" s="6"/>
      <c r="Q15" s="7">
        <v>0.4895833333333333</v>
      </c>
      <c r="R15" s="29"/>
      <c r="S15" s="7">
        <v>0.5083333333333333</v>
      </c>
      <c r="T15" s="7">
        <f t="shared" si="7"/>
        <v>0.5104166666666666</v>
      </c>
      <c r="U15" s="9">
        <v>180</v>
      </c>
      <c r="V15" s="1"/>
      <c r="W15" s="7">
        <v>0.5104166666666666</v>
      </c>
      <c r="X15" s="8">
        <v>0.5181712962962963</v>
      </c>
      <c r="Y15" s="3">
        <f t="shared" si="8"/>
        <v>0.5180247936286478</v>
      </c>
      <c r="Z15" s="4">
        <f t="shared" si="9"/>
        <v>0.00014650266764848485</v>
      </c>
      <c r="AA15" s="5">
        <f t="shared" si="10"/>
        <v>11</v>
      </c>
      <c r="AB15" s="7">
        <v>0.5305555555555556</v>
      </c>
      <c r="AC15" s="7">
        <f t="shared" si="11"/>
        <v>0.53125</v>
      </c>
      <c r="AD15" s="9">
        <v>60</v>
      </c>
      <c r="AE15" s="1"/>
      <c r="AF15" s="7">
        <v>0.5326388888888889</v>
      </c>
      <c r="AG15" s="8">
        <v>0.5441550925925925</v>
      </c>
      <c r="AH15" s="3">
        <f t="shared" si="12"/>
        <v>0.5439583445830408</v>
      </c>
      <c r="AI15" s="3">
        <f t="shared" si="13"/>
        <v>0.5447426477664222</v>
      </c>
      <c r="AJ15" s="9">
        <v>0</v>
      </c>
      <c r="AK15" s="7">
        <v>0.5534722222222223</v>
      </c>
      <c r="AL15" s="7">
        <f t="shared" si="14"/>
        <v>0.5534722222222223</v>
      </c>
      <c r="AM15" s="9">
        <v>0</v>
      </c>
      <c r="AN15" s="1"/>
      <c r="AO15" s="7">
        <v>0.5555555555555556</v>
      </c>
      <c r="AP15" s="8">
        <v>0.5671296296296297</v>
      </c>
      <c r="AQ15" s="8">
        <f t="shared" si="15"/>
        <v>5.7870370370416424E-05</v>
      </c>
      <c r="AR15" s="9">
        <f t="shared" si="16"/>
        <v>3</v>
      </c>
      <c r="AS15" s="7">
        <v>0.5784722222222222</v>
      </c>
      <c r="AT15" s="3">
        <f t="shared" si="17"/>
        <v>0.5813149755386208</v>
      </c>
      <c r="AU15" s="5">
        <v>240</v>
      </c>
      <c r="AV15" s="7">
        <v>0.5895833333333333</v>
      </c>
      <c r="AW15" s="7">
        <f t="shared" si="18"/>
        <v>0.5888888888888889</v>
      </c>
      <c r="AX15" s="12">
        <v>10</v>
      </c>
      <c r="AY15" s="13">
        <f t="shared" si="19"/>
        <v>1160</v>
      </c>
      <c r="AZ15" s="30">
        <v>17</v>
      </c>
      <c r="BB15" s="7">
        <v>0.8791666666666668</v>
      </c>
      <c r="BC15" s="7">
        <v>0.9118055555555555</v>
      </c>
      <c r="BD15" s="7">
        <f t="shared" si="20"/>
        <v>0.9104166666666668</v>
      </c>
      <c r="BE15" s="19">
        <f t="shared" si="21"/>
        <v>119.99999999998998</v>
      </c>
      <c r="BF15" s="9">
        <v>0</v>
      </c>
      <c r="BG15" s="20">
        <v>240</v>
      </c>
      <c r="BH15" s="7">
        <v>0.9527777777777778</v>
      </c>
      <c r="BI15" s="7">
        <f t="shared" si="22"/>
        <v>0.9416666666666668</v>
      </c>
      <c r="BJ15" s="20">
        <v>160</v>
      </c>
      <c r="BK15" s="21">
        <f t="shared" si="23"/>
        <v>519.99999999999</v>
      </c>
      <c r="BL15" s="11">
        <v>6</v>
      </c>
      <c r="BN15" s="25">
        <v>0.0006796296296296297</v>
      </c>
      <c r="BO15" s="25">
        <v>0.004613425925925926</v>
      </c>
      <c r="BP15" s="22">
        <v>0.00023148148148148146</v>
      </c>
      <c r="BQ15" s="24">
        <f t="shared" si="24"/>
        <v>0.005524537037037038</v>
      </c>
      <c r="BR15" s="11">
        <v>20</v>
      </c>
      <c r="BT15" s="11">
        <v>4</v>
      </c>
      <c r="BU15" s="11">
        <v>4</v>
      </c>
      <c r="BW15" s="11">
        <f t="shared" si="25"/>
        <v>47</v>
      </c>
      <c r="BX15" s="33">
        <v>13</v>
      </c>
      <c r="BY15" s="36">
        <v>3</v>
      </c>
    </row>
    <row r="16" spans="1:77" ht="12.75">
      <c r="A16">
        <v>212</v>
      </c>
      <c r="B16" t="s">
        <v>62</v>
      </c>
      <c r="C16" t="s">
        <v>63</v>
      </c>
      <c r="D16" s="7">
        <v>0.471527777777779</v>
      </c>
      <c r="E16" s="8">
        <v>0.4834143518518519</v>
      </c>
      <c r="F16" s="3">
        <f t="shared" si="0"/>
        <v>0.4799608655616955</v>
      </c>
      <c r="G16" s="4">
        <f t="shared" si="1"/>
        <v>0.0034534862901564045</v>
      </c>
      <c r="H16" s="5">
        <f t="shared" si="2"/>
        <v>296</v>
      </c>
      <c r="I16" s="8">
        <v>0.48875</v>
      </c>
      <c r="J16" s="3">
        <f t="shared" si="3"/>
        <v>0.4874808164518121</v>
      </c>
      <c r="K16" s="4">
        <f t="shared" si="4"/>
        <v>0.001269183548187891</v>
      </c>
      <c r="L16" s="5">
        <f t="shared" si="5"/>
        <v>108</v>
      </c>
      <c r="M16" s="7">
        <v>0.4923611111111111</v>
      </c>
      <c r="N16" s="7">
        <f t="shared" si="6"/>
        <v>0.4923611111111123</v>
      </c>
      <c r="O16" s="9">
        <v>0</v>
      </c>
      <c r="P16" s="6"/>
      <c r="Q16" s="7">
        <v>0.49722222222222223</v>
      </c>
      <c r="R16" s="29"/>
      <c r="S16" s="7">
        <v>0.5180555555555556</v>
      </c>
      <c r="T16" s="7">
        <f t="shared" si="7"/>
        <v>0.5180555555555556</v>
      </c>
      <c r="U16" s="9">
        <v>0</v>
      </c>
      <c r="V16" s="1"/>
      <c r="W16" s="7">
        <v>0.5201388888888888</v>
      </c>
      <c r="X16" s="8">
        <v>0.5280555555555556</v>
      </c>
      <c r="Y16" s="3">
        <f t="shared" si="8"/>
        <v>0.52774701585087</v>
      </c>
      <c r="Z16" s="4">
        <f t="shared" si="9"/>
        <v>0.0003085397046855842</v>
      </c>
      <c r="AA16" s="5">
        <f t="shared" si="10"/>
        <v>25</v>
      </c>
      <c r="AB16" s="7">
        <v>0.5409722222222222</v>
      </c>
      <c r="AC16" s="7">
        <f t="shared" si="11"/>
        <v>0.5409722222222222</v>
      </c>
      <c r="AD16" s="9">
        <v>0</v>
      </c>
      <c r="AE16" s="1"/>
      <c r="AF16" s="7">
        <v>0.5430555555555555</v>
      </c>
      <c r="AG16" s="8">
        <v>0.5551851851851851</v>
      </c>
      <c r="AH16" s="3">
        <f t="shared" si="12"/>
        <v>0.5543750112497075</v>
      </c>
      <c r="AI16" s="3">
        <f t="shared" si="13"/>
        <v>0.5551593144330889</v>
      </c>
      <c r="AJ16" s="9">
        <v>0</v>
      </c>
      <c r="AK16" s="7">
        <v>0.5638888888888889</v>
      </c>
      <c r="AL16" s="7">
        <f t="shared" si="14"/>
        <v>0.5638888888888889</v>
      </c>
      <c r="AM16" s="9">
        <v>0</v>
      </c>
      <c r="AN16" s="1"/>
      <c r="AO16" s="7">
        <v>0.5659722222222222</v>
      </c>
      <c r="AP16" s="8">
        <v>0.5777893518518519</v>
      </c>
      <c r="AQ16" s="8">
        <f t="shared" si="15"/>
        <v>0.00031249999999993783</v>
      </c>
      <c r="AR16" s="9">
        <f t="shared" si="16"/>
        <v>25</v>
      </c>
      <c r="AS16" s="7">
        <v>0.5923611111111111</v>
      </c>
      <c r="AT16" s="3">
        <f t="shared" si="17"/>
        <v>0.5917316422052874</v>
      </c>
      <c r="AU16" s="5">
        <v>0</v>
      </c>
      <c r="AV16" s="7">
        <v>0.5993055555555555</v>
      </c>
      <c r="AW16" s="7">
        <f t="shared" si="18"/>
        <v>0.5993055555555555</v>
      </c>
      <c r="AX16" s="12">
        <v>0</v>
      </c>
      <c r="AY16" s="13">
        <f t="shared" si="19"/>
        <v>454</v>
      </c>
      <c r="AZ16" s="30">
        <v>8</v>
      </c>
      <c r="BB16" s="7">
        <v>0.8854166666666666</v>
      </c>
      <c r="BC16" s="7"/>
      <c r="BD16" s="7">
        <f t="shared" si="20"/>
        <v>0.9166666666666666</v>
      </c>
      <c r="BE16" s="23">
        <v>7500</v>
      </c>
      <c r="BF16" s="9">
        <v>0</v>
      </c>
      <c r="BG16" s="20">
        <v>440</v>
      </c>
      <c r="BH16" s="7">
        <v>0.9479166666666666</v>
      </c>
      <c r="BI16" s="7">
        <f t="shared" si="22"/>
        <v>0.9479166666666666</v>
      </c>
      <c r="BJ16" s="20">
        <v>0</v>
      </c>
      <c r="BK16" s="21">
        <f t="shared" si="23"/>
        <v>7940</v>
      </c>
      <c r="BL16" s="11">
        <v>19</v>
      </c>
      <c r="BN16" s="25">
        <v>0.0004980324074074074</v>
      </c>
      <c r="BO16" s="25">
        <v>0.0018583333333333334</v>
      </c>
      <c r="BP16" s="22">
        <v>0.00023148148148148146</v>
      </c>
      <c r="BQ16" s="24">
        <f t="shared" si="24"/>
        <v>0.0025878472222222223</v>
      </c>
      <c r="BR16" s="11">
        <v>5</v>
      </c>
      <c r="BT16" s="11">
        <v>6</v>
      </c>
      <c r="BU16" s="11">
        <v>16</v>
      </c>
      <c r="BW16" s="11">
        <f t="shared" si="25"/>
        <v>48</v>
      </c>
      <c r="BX16" s="33">
        <v>14</v>
      </c>
      <c r="BY16" s="36">
        <v>1</v>
      </c>
    </row>
    <row r="17" spans="1:77" ht="12.75">
      <c r="A17">
        <v>201</v>
      </c>
      <c r="B17" t="s">
        <v>82</v>
      </c>
      <c r="C17" t="s">
        <v>83</v>
      </c>
      <c r="D17" s="7">
        <v>0.470833333333334</v>
      </c>
      <c r="E17" s="8">
        <v>0.4835416666666667</v>
      </c>
      <c r="F17" s="3">
        <f t="shared" si="0"/>
        <v>0.4792664211172505</v>
      </c>
      <c r="G17" s="4">
        <f t="shared" si="1"/>
        <v>0.004275245549416218</v>
      </c>
      <c r="H17" s="5">
        <f t="shared" si="2"/>
        <v>367</v>
      </c>
      <c r="I17" s="8">
        <v>0.4885185185185185</v>
      </c>
      <c r="J17" s="3">
        <f t="shared" si="3"/>
        <v>0.48678637200736713</v>
      </c>
      <c r="K17" s="4">
        <f t="shared" si="4"/>
        <v>0.001732146511151389</v>
      </c>
      <c r="L17" s="5">
        <f t="shared" si="5"/>
        <v>148</v>
      </c>
      <c r="M17" s="7">
        <v>0.4916666666666667</v>
      </c>
      <c r="N17" s="7">
        <f t="shared" si="6"/>
        <v>0.4916666666666673</v>
      </c>
      <c r="O17" s="9">
        <v>0</v>
      </c>
      <c r="P17" s="6"/>
      <c r="Q17" s="7">
        <v>0.49652777777777773</v>
      </c>
      <c r="R17" s="29"/>
      <c r="S17" s="7">
        <v>0.517361111111111</v>
      </c>
      <c r="T17" s="7">
        <f t="shared" si="7"/>
        <v>0.517361111111111</v>
      </c>
      <c r="U17" s="9">
        <v>0</v>
      </c>
      <c r="V17" s="1"/>
      <c r="W17" s="7">
        <v>0.5194444444444445</v>
      </c>
      <c r="X17" s="8">
        <v>0.5269328703703704</v>
      </c>
      <c r="Y17" s="3">
        <f t="shared" si="8"/>
        <v>0.5270525714064257</v>
      </c>
      <c r="Z17" s="4">
        <f t="shared" si="9"/>
        <v>0.00011970103605529747</v>
      </c>
      <c r="AA17" s="5">
        <f t="shared" si="10"/>
        <v>8</v>
      </c>
      <c r="AB17" s="7">
        <v>0.5402777777777777</v>
      </c>
      <c r="AC17" s="7">
        <f t="shared" si="11"/>
        <v>0.5402777777777779</v>
      </c>
      <c r="AD17" s="9">
        <v>0</v>
      </c>
      <c r="AE17" s="1"/>
      <c r="AF17" s="7">
        <v>0.5423611111111112</v>
      </c>
      <c r="AG17" s="8">
        <v>0.554837962962963</v>
      </c>
      <c r="AH17" s="3">
        <f t="shared" si="12"/>
        <v>0.5536805668052631</v>
      </c>
      <c r="AI17" s="3">
        <f t="shared" si="13"/>
        <v>0.5544648699886445</v>
      </c>
      <c r="AJ17" s="9">
        <v>60</v>
      </c>
      <c r="AK17" s="7">
        <v>0.5638888888888889</v>
      </c>
      <c r="AL17" s="7">
        <f t="shared" si="14"/>
        <v>0.5631944444444446</v>
      </c>
      <c r="AM17" s="9">
        <v>10</v>
      </c>
      <c r="AN17" s="1"/>
      <c r="AO17" s="7">
        <v>0.5652777777777778</v>
      </c>
      <c r="AP17" s="8">
        <v>0.5773263888888889</v>
      </c>
      <c r="AQ17" s="8">
        <f t="shared" si="15"/>
        <v>0.00042824074074065965</v>
      </c>
      <c r="AR17" s="9">
        <f t="shared" si="16"/>
        <v>35</v>
      </c>
      <c r="AS17" s="7">
        <v>0.5916666666666667</v>
      </c>
      <c r="AT17" s="3">
        <f t="shared" si="17"/>
        <v>0.591037197760843</v>
      </c>
      <c r="AU17" s="5">
        <v>0</v>
      </c>
      <c r="AV17" s="7">
        <v>0.5986111111111111</v>
      </c>
      <c r="AW17" s="7">
        <f t="shared" si="18"/>
        <v>0.5986111111111111</v>
      </c>
      <c r="AX17" s="12">
        <v>0</v>
      </c>
      <c r="AY17" s="13">
        <f t="shared" si="19"/>
        <v>628</v>
      </c>
      <c r="AZ17" s="30">
        <v>12</v>
      </c>
      <c r="BB17" s="7">
        <v>0.8847222222222223</v>
      </c>
      <c r="BC17" s="7">
        <v>0.9298611111111111</v>
      </c>
      <c r="BD17" s="7">
        <f t="shared" si="20"/>
        <v>0.9159722222222223</v>
      </c>
      <c r="BE17" s="19">
        <f>ABS(BD17-BC17)*24*60*60</f>
        <v>1199.9999999999957</v>
      </c>
      <c r="BF17" s="9">
        <v>0</v>
      </c>
      <c r="BG17" s="20">
        <v>220</v>
      </c>
      <c r="BH17" s="7">
        <v>0.9645833333333332</v>
      </c>
      <c r="BI17" s="7">
        <f t="shared" si="22"/>
        <v>0.9472222222222223</v>
      </c>
      <c r="BJ17" s="20">
        <v>250</v>
      </c>
      <c r="BK17" s="21">
        <f t="shared" si="23"/>
        <v>1669.9999999999957</v>
      </c>
      <c r="BL17" s="11">
        <v>16</v>
      </c>
      <c r="BN17" s="25">
        <v>0.0004163194444444445</v>
      </c>
      <c r="BO17" s="25">
        <v>0.0023408564814814815</v>
      </c>
      <c r="BP17" s="22">
        <v>0.00023148148148148146</v>
      </c>
      <c r="BQ17" s="24">
        <f t="shared" si="24"/>
        <v>0.0029886574074074073</v>
      </c>
      <c r="BR17" s="11">
        <v>9</v>
      </c>
      <c r="BT17" s="11">
        <v>5</v>
      </c>
      <c r="BU17" s="11">
        <v>11</v>
      </c>
      <c r="BW17" s="11">
        <f t="shared" si="25"/>
        <v>48</v>
      </c>
      <c r="BX17" s="33">
        <v>15</v>
      </c>
      <c r="BY17" s="35"/>
    </row>
    <row r="18" spans="1:77" ht="12.75">
      <c r="A18">
        <v>20</v>
      </c>
      <c r="B18" t="s">
        <v>74</v>
      </c>
      <c r="C18" t="s">
        <v>75</v>
      </c>
      <c r="D18" s="7">
        <v>0.4625</v>
      </c>
      <c r="E18" s="8">
        <v>0.47291666666666665</v>
      </c>
      <c r="F18" s="3">
        <f t="shared" si="0"/>
        <v>0.4709330877839165</v>
      </c>
      <c r="G18" s="4">
        <f t="shared" si="1"/>
        <v>0.0019835788827501366</v>
      </c>
      <c r="H18" s="5">
        <f t="shared" si="2"/>
        <v>169</v>
      </c>
      <c r="I18" s="8">
        <v>0.47854166666666664</v>
      </c>
      <c r="J18" s="3">
        <f t="shared" si="3"/>
        <v>0.47845303867403316</v>
      </c>
      <c r="K18" s="4">
        <f t="shared" si="4"/>
        <v>8.86279926334832E-05</v>
      </c>
      <c r="L18" s="5">
        <f t="shared" si="5"/>
        <v>6</v>
      </c>
      <c r="M18" s="7">
        <v>0.48333333333333334</v>
      </c>
      <c r="N18" s="7">
        <f t="shared" si="6"/>
        <v>0.48333333333333334</v>
      </c>
      <c r="O18" s="9">
        <v>0</v>
      </c>
      <c r="P18" s="6"/>
      <c r="Q18" s="7">
        <v>0.48541666666666666</v>
      </c>
      <c r="R18" s="29"/>
      <c r="S18" s="7">
        <v>0.50625</v>
      </c>
      <c r="T18" s="7">
        <f t="shared" si="7"/>
        <v>0.50625</v>
      </c>
      <c r="U18" s="9">
        <v>0</v>
      </c>
      <c r="V18" s="1"/>
      <c r="W18" s="7">
        <v>0.5083333333333333</v>
      </c>
      <c r="X18" s="8">
        <v>0.5162268518518519</v>
      </c>
      <c r="Y18" s="3">
        <f t="shared" si="8"/>
        <v>0.5159414602953145</v>
      </c>
      <c r="Z18" s="4">
        <f t="shared" si="9"/>
        <v>0.00028539155653739545</v>
      </c>
      <c r="AA18" s="5">
        <f t="shared" si="10"/>
        <v>23</v>
      </c>
      <c r="AB18" s="7">
        <v>0.5291666666666667</v>
      </c>
      <c r="AC18" s="7">
        <f t="shared" si="11"/>
        <v>0.5291666666666667</v>
      </c>
      <c r="AD18" s="9">
        <v>0</v>
      </c>
      <c r="AE18" s="1"/>
      <c r="AF18" s="7">
        <v>0.53125</v>
      </c>
      <c r="AG18" s="8">
        <v>0.5429166666666666</v>
      </c>
      <c r="AH18" s="3">
        <f t="shared" si="12"/>
        <v>0.5425694556941519</v>
      </c>
      <c r="AI18" s="3">
        <f t="shared" si="13"/>
        <v>0.5433537588775333</v>
      </c>
      <c r="AJ18" s="9">
        <v>0</v>
      </c>
      <c r="AK18" s="7">
        <v>0.5520833333333334</v>
      </c>
      <c r="AL18" s="7">
        <f t="shared" si="14"/>
        <v>0.5520833333333334</v>
      </c>
      <c r="AM18" s="9">
        <v>0</v>
      </c>
      <c r="AN18" s="1"/>
      <c r="AO18" s="7">
        <v>0.5541666666666667</v>
      </c>
      <c r="AP18" s="8">
        <v>0.5658796296296297</v>
      </c>
      <c r="AQ18" s="8">
        <f t="shared" si="15"/>
        <v>4.629629629637755E-05</v>
      </c>
      <c r="AR18" s="9">
        <f t="shared" si="16"/>
        <v>2</v>
      </c>
      <c r="AS18" s="7">
        <v>0.5784722222222222</v>
      </c>
      <c r="AT18" s="3">
        <f t="shared" si="17"/>
        <v>0.5799260866497319</v>
      </c>
      <c r="AU18" s="5">
        <v>120</v>
      </c>
      <c r="AV18" s="7">
        <v>0.5875</v>
      </c>
      <c r="AW18" s="7">
        <f t="shared" si="18"/>
        <v>0.5875</v>
      </c>
      <c r="AX18" s="12">
        <v>0</v>
      </c>
      <c r="AY18" s="13">
        <f t="shared" si="19"/>
        <v>320</v>
      </c>
      <c r="AZ18" s="30">
        <v>6</v>
      </c>
      <c r="BB18" s="7">
        <v>0.8770833333333333</v>
      </c>
      <c r="BC18" s="7">
        <v>0.9194444444444444</v>
      </c>
      <c r="BD18" s="7">
        <f t="shared" si="20"/>
        <v>0.9083333333333333</v>
      </c>
      <c r="BE18" s="19">
        <f>ABS(BD18-BC18)*24*60*60</f>
        <v>959.9999999999966</v>
      </c>
      <c r="BF18" s="9">
        <v>0</v>
      </c>
      <c r="BG18" s="20">
        <v>200</v>
      </c>
      <c r="BH18" s="7">
        <v>0.9548611111111112</v>
      </c>
      <c r="BI18" s="7">
        <f t="shared" si="22"/>
        <v>0.9395833333333333</v>
      </c>
      <c r="BJ18" s="20">
        <v>220</v>
      </c>
      <c r="BK18" s="21">
        <f t="shared" si="23"/>
        <v>1379.9999999999966</v>
      </c>
      <c r="BL18" s="11">
        <v>14</v>
      </c>
      <c r="BN18" s="25">
        <v>0.0006496527777777778</v>
      </c>
      <c r="BO18" s="25">
        <v>0.0033287037037037035</v>
      </c>
      <c r="BP18" s="22">
        <v>0.00023148148148148146</v>
      </c>
      <c r="BQ18" s="24">
        <f t="shared" si="24"/>
        <v>0.004209837962962963</v>
      </c>
      <c r="BR18" s="11">
        <v>18</v>
      </c>
      <c r="BT18" s="11">
        <v>6</v>
      </c>
      <c r="BU18" s="11">
        <v>16</v>
      </c>
      <c r="BW18" s="11">
        <f t="shared" si="25"/>
        <v>54</v>
      </c>
      <c r="BX18" s="33">
        <v>16</v>
      </c>
      <c r="BY18" s="35"/>
    </row>
    <row r="19" spans="1:77" ht="12.75">
      <c r="A19">
        <v>32</v>
      </c>
      <c r="B19" t="s">
        <v>56</v>
      </c>
      <c r="C19" t="s">
        <v>57</v>
      </c>
      <c r="D19" s="7">
        <v>0.4590277777777778</v>
      </c>
      <c r="E19" s="8">
        <v>0.47228009259259257</v>
      </c>
      <c r="F19" s="3">
        <f t="shared" si="0"/>
        <v>0.4674608655616943</v>
      </c>
      <c r="G19" s="4">
        <f t="shared" si="1"/>
        <v>0.004819227030898265</v>
      </c>
      <c r="H19" s="5">
        <f t="shared" si="2"/>
        <v>414</v>
      </c>
      <c r="I19" s="8">
        <v>0.4792476851851852</v>
      </c>
      <c r="J19" s="3">
        <f t="shared" si="3"/>
        <v>0.47498081645181095</v>
      </c>
      <c r="K19" s="4">
        <f t="shared" si="4"/>
        <v>0.0042668687333742294</v>
      </c>
      <c r="L19" s="5">
        <f t="shared" si="5"/>
        <v>367</v>
      </c>
      <c r="M19" s="7">
        <v>0.48333333333333334</v>
      </c>
      <c r="N19" s="7">
        <f t="shared" si="6"/>
        <v>0.4798611111111111</v>
      </c>
      <c r="O19" s="9">
        <v>50</v>
      </c>
      <c r="P19" s="6"/>
      <c r="Q19" s="7">
        <v>0.4847222222222222</v>
      </c>
      <c r="R19" s="29"/>
      <c r="S19" s="7">
        <v>0.5055555555555555</v>
      </c>
      <c r="T19" s="7">
        <f t="shared" si="7"/>
        <v>0.5055555555555555</v>
      </c>
      <c r="U19" s="9">
        <v>0</v>
      </c>
      <c r="V19" s="1"/>
      <c r="W19" s="7">
        <v>0.5076388888888889</v>
      </c>
      <c r="X19" s="8">
        <v>0.5159490740740741</v>
      </c>
      <c r="Y19" s="3">
        <f t="shared" si="8"/>
        <v>0.5152470158508701</v>
      </c>
      <c r="Z19" s="4">
        <f t="shared" si="9"/>
        <v>0.0007020582232040162</v>
      </c>
      <c r="AA19" s="5">
        <f t="shared" si="10"/>
        <v>59</v>
      </c>
      <c r="AB19" s="7">
        <v>0.5284722222222222</v>
      </c>
      <c r="AC19" s="7">
        <f t="shared" si="11"/>
        <v>0.5284722222222222</v>
      </c>
      <c r="AD19" s="9">
        <v>0</v>
      </c>
      <c r="AE19" s="1"/>
      <c r="AF19" s="7">
        <v>0.5305555555555556</v>
      </c>
      <c r="AG19" s="8">
        <v>0.5422800925925926</v>
      </c>
      <c r="AH19" s="3">
        <f t="shared" si="12"/>
        <v>0.5418750112497075</v>
      </c>
      <c r="AI19" s="3">
        <f t="shared" si="13"/>
        <v>0.5426593144330889</v>
      </c>
      <c r="AJ19" s="9">
        <v>0</v>
      </c>
      <c r="AK19" s="7">
        <v>0.5513888888888888</v>
      </c>
      <c r="AL19" s="7">
        <f t="shared" si="14"/>
        <v>0.5513888888888889</v>
      </c>
      <c r="AM19" s="9">
        <v>0</v>
      </c>
      <c r="AN19" s="1"/>
      <c r="AO19" s="7">
        <v>0.5534722222222223</v>
      </c>
      <c r="AP19" s="8">
        <v>0.5652662037037037</v>
      </c>
      <c r="AQ19" s="8">
        <f t="shared" si="15"/>
        <v>6.94444444444553E-05</v>
      </c>
      <c r="AR19" s="9">
        <f t="shared" si="16"/>
        <v>4</v>
      </c>
      <c r="AS19" s="7">
        <v>0.5805555555555556</v>
      </c>
      <c r="AT19" s="3">
        <f t="shared" si="17"/>
        <v>0.5792316422052874</v>
      </c>
      <c r="AU19" s="5">
        <v>0</v>
      </c>
      <c r="AV19" s="7">
        <v>0.5875</v>
      </c>
      <c r="AW19" s="7">
        <f t="shared" si="18"/>
        <v>0.5868055555555556</v>
      </c>
      <c r="AX19" s="12">
        <v>10</v>
      </c>
      <c r="AY19" s="13">
        <f t="shared" si="19"/>
        <v>904</v>
      </c>
      <c r="AZ19" s="30">
        <v>16</v>
      </c>
      <c r="BB19" s="7">
        <v>0.876388888888889</v>
      </c>
      <c r="BC19" s="7">
        <v>0.9263888888888889</v>
      </c>
      <c r="BD19" s="7">
        <f t="shared" si="20"/>
        <v>0.907638888888889</v>
      </c>
      <c r="BE19" s="19">
        <f>ABS(BD19-BC19)*24*60*60</f>
        <v>1619.9999999999943</v>
      </c>
      <c r="BF19" s="9">
        <v>300</v>
      </c>
      <c r="BG19" s="20">
        <v>340</v>
      </c>
      <c r="BH19" s="7">
        <v>0.9423611111111111</v>
      </c>
      <c r="BI19" s="7">
        <f t="shared" si="22"/>
        <v>0.938888888888889</v>
      </c>
      <c r="BJ19" s="20">
        <v>50</v>
      </c>
      <c r="BK19" s="21">
        <f t="shared" si="23"/>
        <v>2309.9999999999945</v>
      </c>
      <c r="BL19" s="11">
        <v>17</v>
      </c>
      <c r="BN19" s="25">
        <v>0.000697337962962963</v>
      </c>
      <c r="BO19" s="25">
        <v>0.002294560185185185</v>
      </c>
      <c r="BP19" s="22">
        <v>0</v>
      </c>
      <c r="BQ19" s="24">
        <f t="shared" si="24"/>
        <v>0.002991898148148148</v>
      </c>
      <c r="BR19" s="11">
        <v>10</v>
      </c>
      <c r="BT19" s="11">
        <v>5</v>
      </c>
      <c r="BU19" s="11">
        <v>11</v>
      </c>
      <c r="BW19" s="11">
        <f t="shared" si="25"/>
        <v>54</v>
      </c>
      <c r="BX19" s="33">
        <v>17</v>
      </c>
      <c r="BY19" s="35"/>
    </row>
    <row r="20" spans="1:77" ht="12.75">
      <c r="A20">
        <v>208</v>
      </c>
      <c r="B20" t="s">
        <v>54</v>
      </c>
      <c r="C20" t="s">
        <v>55</v>
      </c>
      <c r="D20" s="7">
        <v>0.459722222222222</v>
      </c>
      <c r="E20" s="8">
        <v>0.47920138888888886</v>
      </c>
      <c r="F20" s="3">
        <f t="shared" si="0"/>
        <v>0.46815531000613847</v>
      </c>
      <c r="G20" s="4">
        <f t="shared" si="1"/>
        <v>0.011046078882750388</v>
      </c>
      <c r="H20" s="5">
        <f t="shared" si="2"/>
        <v>952</v>
      </c>
      <c r="I20" s="8">
        <v>0.48569444444444443</v>
      </c>
      <c r="J20" s="3">
        <f t="shared" si="3"/>
        <v>0.4756752608962551</v>
      </c>
      <c r="K20" s="4">
        <f t="shared" si="4"/>
        <v>0.010019183548189314</v>
      </c>
      <c r="L20" s="5">
        <f t="shared" si="5"/>
        <v>864</v>
      </c>
      <c r="M20" s="7">
        <v>0.4888888888888889</v>
      </c>
      <c r="N20" s="7">
        <f t="shared" si="6"/>
        <v>0.4805555555555553</v>
      </c>
      <c r="O20" s="9">
        <v>120</v>
      </c>
      <c r="P20" s="6"/>
      <c r="Q20" s="7">
        <v>0.4930555555555556</v>
      </c>
      <c r="R20" s="29"/>
      <c r="S20" s="7">
        <v>0.513888888888889</v>
      </c>
      <c r="T20" s="7">
        <f t="shared" si="7"/>
        <v>0.513888888888889</v>
      </c>
      <c r="U20" s="9">
        <v>0</v>
      </c>
      <c r="V20" s="1"/>
      <c r="W20" s="7">
        <v>0.5159722222222222</v>
      </c>
      <c r="X20" s="8">
        <v>0.5259953703703704</v>
      </c>
      <c r="Y20" s="3">
        <f t="shared" si="8"/>
        <v>0.5235803491842034</v>
      </c>
      <c r="Z20" s="4">
        <f t="shared" si="9"/>
        <v>0.002415021186166988</v>
      </c>
      <c r="AA20" s="5">
        <f t="shared" si="10"/>
        <v>207</v>
      </c>
      <c r="AB20" s="7">
        <v>0.5368055555555555</v>
      </c>
      <c r="AC20" s="7">
        <f t="shared" si="11"/>
        <v>0.5368055555555555</v>
      </c>
      <c r="AD20" s="9">
        <v>0</v>
      </c>
      <c r="AE20" s="1"/>
      <c r="AF20" s="7">
        <v>0.5381944444444444</v>
      </c>
      <c r="AG20" s="8">
        <v>0.5491435185185185</v>
      </c>
      <c r="AH20" s="3">
        <f t="shared" si="12"/>
        <v>0.5495139001385964</v>
      </c>
      <c r="AI20" s="3">
        <f t="shared" si="13"/>
        <v>0.5502982033219778</v>
      </c>
      <c r="AJ20" s="9">
        <v>120</v>
      </c>
      <c r="AK20" s="7">
        <v>0.5590277777777778</v>
      </c>
      <c r="AL20" s="7">
        <f t="shared" si="14"/>
        <v>0.5590277777777778</v>
      </c>
      <c r="AM20" s="9">
        <v>0</v>
      </c>
      <c r="AN20" s="1"/>
      <c r="AO20" s="7">
        <v>0.5618055555555556</v>
      </c>
      <c r="AP20" s="8">
        <v>0.573136574074074</v>
      </c>
      <c r="AQ20" s="8">
        <f t="shared" si="15"/>
        <v>0.00038194444444439313</v>
      </c>
      <c r="AR20" s="9">
        <f t="shared" si="16"/>
        <v>31</v>
      </c>
      <c r="AS20" s="7">
        <v>0.5847222222222223</v>
      </c>
      <c r="AT20" s="3">
        <f t="shared" si="17"/>
        <v>0.5875649755386207</v>
      </c>
      <c r="AU20" s="5">
        <v>240</v>
      </c>
      <c r="AV20" s="7">
        <v>0.5902777777777778</v>
      </c>
      <c r="AW20" s="7">
        <f t="shared" si="18"/>
        <v>0.5951388888888889</v>
      </c>
      <c r="AX20" s="12">
        <v>420</v>
      </c>
      <c r="AY20" s="13">
        <f t="shared" si="19"/>
        <v>2954</v>
      </c>
      <c r="AZ20" s="30">
        <v>21</v>
      </c>
      <c r="BB20" s="7">
        <v>0.88125</v>
      </c>
      <c r="BC20" s="7"/>
      <c r="BD20" s="7">
        <f t="shared" si="20"/>
        <v>0.9125</v>
      </c>
      <c r="BE20" s="23">
        <v>7500</v>
      </c>
      <c r="BF20" s="9">
        <v>120</v>
      </c>
      <c r="BG20" s="20">
        <v>100</v>
      </c>
      <c r="BH20" s="7">
        <v>0.938888888888889</v>
      </c>
      <c r="BI20" s="7">
        <f t="shared" si="22"/>
        <v>0.94375</v>
      </c>
      <c r="BJ20" s="20">
        <v>0</v>
      </c>
      <c r="BK20" s="21">
        <f t="shared" si="23"/>
        <v>7720</v>
      </c>
      <c r="BL20" s="11">
        <v>18</v>
      </c>
      <c r="BN20" s="25">
        <v>0.0007109953703703704</v>
      </c>
      <c r="BO20" s="25">
        <v>0.0033784722222222224</v>
      </c>
      <c r="BP20" s="22">
        <v>0</v>
      </c>
      <c r="BQ20" s="24">
        <f t="shared" si="24"/>
        <v>0.0040894675925925925</v>
      </c>
      <c r="BR20" s="11">
        <v>17</v>
      </c>
      <c r="BT20" s="11">
        <v>4</v>
      </c>
      <c r="BU20" s="11">
        <v>4</v>
      </c>
      <c r="BW20" s="11">
        <f t="shared" si="25"/>
        <v>60</v>
      </c>
      <c r="BX20" s="33">
        <v>18</v>
      </c>
      <c r="BY20" s="35"/>
    </row>
    <row r="21" spans="1:77" ht="12.75">
      <c r="A21">
        <v>203</v>
      </c>
      <c r="B21" t="s">
        <v>84</v>
      </c>
      <c r="C21" t="s">
        <v>85</v>
      </c>
      <c r="D21" s="7">
        <v>0.461805555555556</v>
      </c>
      <c r="E21" s="8">
        <v>0.4763888888888889</v>
      </c>
      <c r="F21" s="3">
        <f t="shared" si="0"/>
        <v>0.4702386433394725</v>
      </c>
      <c r="G21" s="4">
        <f t="shared" si="1"/>
        <v>0.0061502455494164</v>
      </c>
      <c r="H21" s="5">
        <f t="shared" si="2"/>
        <v>529</v>
      </c>
      <c r="I21" s="8">
        <v>0.4829861111111111</v>
      </c>
      <c r="J21" s="3">
        <f t="shared" si="3"/>
        <v>0.47775859422958916</v>
      </c>
      <c r="K21" s="4">
        <f t="shared" si="4"/>
        <v>0.005227516881521954</v>
      </c>
      <c r="L21" s="5">
        <f t="shared" si="5"/>
        <v>450</v>
      </c>
      <c r="M21" s="7">
        <v>0.48680555555555555</v>
      </c>
      <c r="N21" s="7">
        <f t="shared" si="6"/>
        <v>0.48263888888888934</v>
      </c>
      <c r="O21" s="9">
        <v>60</v>
      </c>
      <c r="P21" s="6"/>
      <c r="Q21" s="7">
        <v>0.4902777777777778</v>
      </c>
      <c r="R21" s="29"/>
      <c r="S21" s="7">
        <v>0.5097222222222222</v>
      </c>
      <c r="T21" s="7">
        <f t="shared" si="7"/>
        <v>0.5111111111111112</v>
      </c>
      <c r="U21" s="9">
        <v>120</v>
      </c>
      <c r="V21" s="1"/>
      <c r="W21" s="7">
        <v>0.5125</v>
      </c>
      <c r="X21" s="8">
        <v>0.5226157407407407</v>
      </c>
      <c r="Y21" s="3">
        <f t="shared" si="8"/>
        <v>0.5201081269619812</v>
      </c>
      <c r="Z21" s="4">
        <f t="shared" si="9"/>
        <v>0.002507613778759521</v>
      </c>
      <c r="AA21" s="5">
        <f t="shared" si="10"/>
        <v>215</v>
      </c>
      <c r="AB21" s="7">
        <v>0.5333333333333333</v>
      </c>
      <c r="AC21" s="7">
        <f t="shared" si="11"/>
        <v>0.5333333333333333</v>
      </c>
      <c r="AD21" s="9">
        <v>0</v>
      </c>
      <c r="AE21" s="1"/>
      <c r="AF21" s="7">
        <v>0.5347222222222222</v>
      </c>
      <c r="AG21" s="8">
        <v>0.547962962962963</v>
      </c>
      <c r="AH21" s="3">
        <f t="shared" si="12"/>
        <v>0.5460416779163741</v>
      </c>
      <c r="AI21" s="3">
        <f t="shared" si="13"/>
        <v>0.5468259810997556</v>
      </c>
      <c r="AJ21" s="9">
        <v>60</v>
      </c>
      <c r="AK21" s="7">
        <v>0.5555555555555556</v>
      </c>
      <c r="AL21" s="7">
        <f t="shared" si="14"/>
        <v>0.5555555555555556</v>
      </c>
      <c r="AM21" s="9">
        <v>0</v>
      </c>
      <c r="AN21" s="1"/>
      <c r="AO21" s="7">
        <v>0.5576388888888889</v>
      </c>
      <c r="AP21" s="8">
        <v>0.5698032407407407</v>
      </c>
      <c r="AQ21" s="8">
        <f t="shared" si="15"/>
        <v>0.0010763888888889461</v>
      </c>
      <c r="AR21" s="9">
        <f t="shared" si="16"/>
        <v>91</v>
      </c>
      <c r="AS21" s="7">
        <v>0.5833333333333334</v>
      </c>
      <c r="AT21" s="3">
        <f t="shared" si="17"/>
        <v>0.5833983088719541</v>
      </c>
      <c r="AU21" s="5">
        <v>0</v>
      </c>
      <c r="AV21" s="7">
        <v>0.5909722222222222</v>
      </c>
      <c r="AW21" s="7">
        <f t="shared" si="18"/>
        <v>0.5909722222222222</v>
      </c>
      <c r="AX21" s="12">
        <v>0</v>
      </c>
      <c r="AY21" s="13">
        <f t="shared" si="19"/>
        <v>1525</v>
      </c>
      <c r="AZ21" s="30">
        <v>19</v>
      </c>
      <c r="BB21" s="7">
        <v>0.8833333333333333</v>
      </c>
      <c r="BC21" s="7">
        <v>0.925</v>
      </c>
      <c r="BD21" s="7">
        <f t="shared" si="20"/>
        <v>0.9145833333333333</v>
      </c>
      <c r="BE21" s="19">
        <f>ABS(BD21-BC21)*24*60*60</f>
        <v>900.0000000000064</v>
      </c>
      <c r="BF21" s="9">
        <v>0</v>
      </c>
      <c r="BG21" s="20">
        <v>360</v>
      </c>
      <c r="BH21" s="7">
        <v>0.9666666666666667</v>
      </c>
      <c r="BI21" s="7">
        <f t="shared" si="22"/>
        <v>0.9458333333333333</v>
      </c>
      <c r="BJ21" s="20">
        <v>300</v>
      </c>
      <c r="BK21" s="21">
        <f t="shared" si="23"/>
        <v>1560.0000000000064</v>
      </c>
      <c r="BL21" s="11">
        <v>15</v>
      </c>
      <c r="BN21" s="25">
        <v>0.0006332175925925927</v>
      </c>
      <c r="BO21" s="25">
        <v>0.003535185185185185</v>
      </c>
      <c r="BP21" s="22">
        <v>0.00023148148148148146</v>
      </c>
      <c r="BQ21" s="24">
        <f t="shared" si="24"/>
        <v>0.00439988425925926</v>
      </c>
      <c r="BR21" s="11">
        <v>19</v>
      </c>
      <c r="BT21" s="11">
        <v>8</v>
      </c>
      <c r="BU21" s="11">
        <v>20</v>
      </c>
      <c r="BW21" s="11">
        <f t="shared" si="25"/>
        <v>73</v>
      </c>
      <c r="BX21" s="33">
        <v>19</v>
      </c>
      <c r="BY21" s="35"/>
    </row>
    <row r="22" spans="1:77" ht="12.75">
      <c r="A22">
        <v>200</v>
      </c>
      <c r="B22" t="s">
        <v>52</v>
      </c>
      <c r="C22" t="s">
        <v>53</v>
      </c>
      <c r="D22" s="7">
        <v>0.468055555555556</v>
      </c>
      <c r="E22" s="8">
        <v>0.4784953703703703</v>
      </c>
      <c r="F22" s="3">
        <f t="shared" si="0"/>
        <v>0.4764886433394725</v>
      </c>
      <c r="G22" s="4">
        <f t="shared" si="1"/>
        <v>0.0020067270308978258</v>
      </c>
      <c r="H22" s="5">
        <f t="shared" si="2"/>
        <v>171</v>
      </c>
      <c r="I22" s="8">
        <v>0.4840277777777778</v>
      </c>
      <c r="J22" s="3">
        <f t="shared" si="3"/>
        <v>0.48400859422958914</v>
      </c>
      <c r="K22" s="4">
        <f t="shared" si="4"/>
        <v>1.918354818863932E-05</v>
      </c>
      <c r="L22" s="5">
        <f t="shared" si="5"/>
        <v>0</v>
      </c>
      <c r="M22" s="7">
        <v>0.4888888888888889</v>
      </c>
      <c r="N22" s="7">
        <f t="shared" si="6"/>
        <v>0.4888888888888893</v>
      </c>
      <c r="O22" s="9">
        <v>0</v>
      </c>
      <c r="P22" s="6"/>
      <c r="Q22" s="7">
        <v>0.4923611111111111</v>
      </c>
      <c r="R22" s="29"/>
      <c r="S22" s="7">
        <v>0.5131944444444444</v>
      </c>
      <c r="T22" s="7">
        <f t="shared" si="7"/>
        <v>0.5131944444444444</v>
      </c>
      <c r="U22" s="9">
        <v>0</v>
      </c>
      <c r="V22" s="1"/>
      <c r="W22" s="7">
        <v>0.5152777777777778</v>
      </c>
      <c r="X22" s="8">
        <v>0.5231481481481481</v>
      </c>
      <c r="Y22" s="3">
        <f t="shared" si="8"/>
        <v>0.522885904739759</v>
      </c>
      <c r="Z22" s="4">
        <f t="shared" si="9"/>
        <v>0.00026224340838909566</v>
      </c>
      <c r="AA22" s="5">
        <f t="shared" si="10"/>
        <v>21</v>
      </c>
      <c r="AB22" s="7">
        <v>0.5361111111111111</v>
      </c>
      <c r="AC22" s="7">
        <f t="shared" si="11"/>
        <v>0.5361111111111112</v>
      </c>
      <c r="AD22" s="9">
        <v>0</v>
      </c>
      <c r="AE22" s="1"/>
      <c r="AF22" s="7">
        <v>0.5375</v>
      </c>
      <c r="AG22" s="8">
        <v>0.5490393518518518</v>
      </c>
      <c r="AH22" s="3">
        <f t="shared" si="12"/>
        <v>0.5488194556941519</v>
      </c>
      <c r="AI22" s="3">
        <f t="shared" si="13"/>
        <v>0.5496037588775333</v>
      </c>
      <c r="AJ22" s="9">
        <v>0</v>
      </c>
      <c r="AK22" s="7">
        <v>0.5583333333333333</v>
      </c>
      <c r="AL22" s="7">
        <f t="shared" si="14"/>
        <v>0.5583333333333333</v>
      </c>
      <c r="AM22" s="9">
        <v>0</v>
      </c>
      <c r="AN22" s="1"/>
      <c r="AO22" s="7">
        <v>0.5611111111111111</v>
      </c>
      <c r="AP22" s="8">
        <v>0.5726620370370371</v>
      </c>
      <c r="AQ22" s="8">
        <f t="shared" si="15"/>
        <v>1.1574074074149898E-05</v>
      </c>
      <c r="AR22" s="9">
        <f t="shared" si="16"/>
        <v>0</v>
      </c>
      <c r="AS22" s="7">
        <v>0.5888888888888889</v>
      </c>
      <c r="AT22" s="3">
        <f t="shared" si="17"/>
        <v>0.5868705310941763</v>
      </c>
      <c r="AU22" s="5">
        <v>0</v>
      </c>
      <c r="AV22" s="7">
        <v>0.5944444444444444</v>
      </c>
      <c r="AW22" s="7">
        <f t="shared" si="18"/>
        <v>0.5944444444444444</v>
      </c>
      <c r="AX22" s="12">
        <v>0</v>
      </c>
      <c r="AY22" s="13">
        <f t="shared" si="19"/>
        <v>192</v>
      </c>
      <c r="AZ22" s="30">
        <v>4</v>
      </c>
      <c r="BB22" s="7"/>
      <c r="BC22" s="11"/>
      <c r="BD22" s="7"/>
      <c r="BE22" s="19"/>
      <c r="BF22" s="9"/>
      <c r="BG22" s="20"/>
      <c r="BH22" s="11"/>
      <c r="BI22" s="7"/>
      <c r="BJ22" s="20"/>
      <c r="BK22" s="21">
        <v>99999</v>
      </c>
      <c r="BL22" s="11">
        <v>99</v>
      </c>
      <c r="BN22" s="25">
        <v>0.0006199074074074075</v>
      </c>
      <c r="BO22" s="25">
        <v>0.0014796296296296296</v>
      </c>
      <c r="BP22" s="22">
        <v>0</v>
      </c>
      <c r="BQ22" s="24">
        <f t="shared" si="24"/>
        <v>0.002099537037037037</v>
      </c>
      <c r="BR22" s="16">
        <v>3</v>
      </c>
      <c r="BT22" s="11">
        <v>6</v>
      </c>
      <c r="BU22" s="11">
        <v>16</v>
      </c>
      <c r="BW22" s="11">
        <f t="shared" si="25"/>
        <v>122</v>
      </c>
      <c r="BX22" s="33"/>
      <c r="BY22" s="34"/>
    </row>
    <row r="23" spans="1:77" ht="12.75">
      <c r="A23">
        <v>120</v>
      </c>
      <c r="B23" t="s">
        <v>50</v>
      </c>
      <c r="C23" t="s">
        <v>51</v>
      </c>
      <c r="D23" s="7">
        <v>0.464583333333334</v>
      </c>
      <c r="E23" s="8">
        <v>0.48015046296296293</v>
      </c>
      <c r="F23" s="3">
        <f t="shared" si="0"/>
        <v>0.4730164211172505</v>
      </c>
      <c r="G23" s="4">
        <f t="shared" si="1"/>
        <v>0.007134041845712424</v>
      </c>
      <c r="H23" s="5">
        <f t="shared" si="2"/>
        <v>614</v>
      </c>
      <c r="I23" s="8">
        <v>0.48583333333333334</v>
      </c>
      <c r="J23" s="3">
        <f t="shared" si="3"/>
        <v>0.48053637200736715</v>
      </c>
      <c r="K23" s="4">
        <f t="shared" si="4"/>
        <v>0.005296961325966187</v>
      </c>
      <c r="L23" s="5">
        <f t="shared" si="5"/>
        <v>456</v>
      </c>
      <c r="M23" s="7">
        <v>0.4895833333333333</v>
      </c>
      <c r="N23" s="7">
        <f t="shared" si="6"/>
        <v>0.48541666666666733</v>
      </c>
      <c r="O23" s="9">
        <v>60</v>
      </c>
      <c r="P23" s="6"/>
      <c r="Q23" s="7">
        <v>0.49375</v>
      </c>
      <c r="R23" s="29"/>
      <c r="S23" s="7">
        <v>0.5076388888888889</v>
      </c>
      <c r="T23" s="7">
        <f t="shared" si="7"/>
        <v>0.5145833333333334</v>
      </c>
      <c r="U23" s="9">
        <v>600</v>
      </c>
      <c r="V23" s="1"/>
      <c r="W23" s="7">
        <v>0.5097222222222222</v>
      </c>
      <c r="X23" s="8">
        <v>0.517349537037037</v>
      </c>
      <c r="Y23" s="3">
        <f t="shared" si="8"/>
        <v>0.5173303491842034</v>
      </c>
      <c r="Z23" s="4">
        <f t="shared" si="9"/>
        <v>1.9187852833613128E-05</v>
      </c>
      <c r="AA23" s="5">
        <f t="shared" si="10"/>
        <v>0</v>
      </c>
      <c r="AB23" s="7">
        <v>0.53125</v>
      </c>
      <c r="AC23" s="7">
        <f t="shared" si="11"/>
        <v>0.5305555555555556</v>
      </c>
      <c r="AD23" s="9">
        <v>10</v>
      </c>
      <c r="AE23" s="1"/>
      <c r="AF23" s="7">
        <v>0.5333333333333333</v>
      </c>
      <c r="AG23" s="8">
        <v>0.5460185185185186</v>
      </c>
      <c r="AH23" s="3">
        <f t="shared" si="12"/>
        <v>0.5446527890274853</v>
      </c>
      <c r="AI23" s="3">
        <f t="shared" si="13"/>
        <v>0.5454370922108667</v>
      </c>
      <c r="AJ23" s="9">
        <v>60</v>
      </c>
      <c r="AK23" s="7">
        <v>0.5548611111111111</v>
      </c>
      <c r="AL23" s="7">
        <f t="shared" si="14"/>
        <v>0.5541666666666667</v>
      </c>
      <c r="AM23" s="9">
        <v>10</v>
      </c>
      <c r="AN23" s="1"/>
      <c r="AO23" s="7">
        <v>0.5569444444444445</v>
      </c>
      <c r="AP23" s="8">
        <v>0.5686689814814815</v>
      </c>
      <c r="AQ23" s="8">
        <f t="shared" si="15"/>
        <v>0.0009606481481482243</v>
      </c>
      <c r="AR23" s="9">
        <f t="shared" si="16"/>
        <v>81</v>
      </c>
      <c r="AS23" s="7">
        <v>0.5833333333333334</v>
      </c>
      <c r="AT23" s="3">
        <f t="shared" si="17"/>
        <v>0.5827038644275097</v>
      </c>
      <c r="AU23" s="5">
        <v>0</v>
      </c>
      <c r="AV23" s="7">
        <v>0.5895833333333333</v>
      </c>
      <c r="AW23" s="7">
        <f t="shared" si="18"/>
        <v>0.5902777777777778</v>
      </c>
      <c r="AX23" s="12">
        <v>60</v>
      </c>
      <c r="AY23" s="13">
        <f t="shared" si="19"/>
        <v>1951</v>
      </c>
      <c r="AZ23" s="30">
        <v>20</v>
      </c>
      <c r="BB23" s="7">
        <v>0.8798611111111111</v>
      </c>
      <c r="BC23" s="7">
        <v>0.9111111111111111</v>
      </c>
      <c r="BD23" s="7">
        <f>BB23+1/24*45/60</f>
        <v>0.9111111111111111</v>
      </c>
      <c r="BE23" s="19">
        <f>ABS(BD23-BC23)*24*60*60</f>
        <v>0</v>
      </c>
      <c r="BF23" s="9">
        <v>0</v>
      </c>
      <c r="BG23" s="20">
        <v>240</v>
      </c>
      <c r="BH23" s="7">
        <v>0.9694444444444444</v>
      </c>
      <c r="BI23" s="7">
        <f>BB23+1/24*1.5</f>
        <v>0.9423611111111111</v>
      </c>
      <c r="BJ23" s="20">
        <v>390</v>
      </c>
      <c r="BK23" s="21">
        <v>99998</v>
      </c>
      <c r="BL23" s="11">
        <v>98</v>
      </c>
      <c r="BN23" s="25">
        <v>0.0006401620370370371</v>
      </c>
      <c r="BO23" s="25">
        <v>0.0022635416666666667</v>
      </c>
      <c r="BP23" s="22">
        <v>0.0008101851851851852</v>
      </c>
      <c r="BQ23" s="24">
        <f t="shared" si="24"/>
        <v>0.003713888888888889</v>
      </c>
      <c r="BR23" s="11">
        <v>16</v>
      </c>
      <c r="BT23" s="11">
        <v>4</v>
      </c>
      <c r="BU23" s="11">
        <v>4</v>
      </c>
      <c r="BW23" s="11">
        <f t="shared" si="25"/>
        <v>138</v>
      </c>
      <c r="BX23" s="33"/>
      <c r="BY23" s="34"/>
    </row>
    <row r="24" ht="12.75">
      <c r="AG24" t="s">
        <v>25</v>
      </c>
    </row>
    <row r="25" spans="18:44" ht="12.75">
      <c r="R25" s="17" t="s">
        <v>41</v>
      </c>
      <c r="Y25" t="s">
        <v>23</v>
      </c>
      <c r="AR25" s="10"/>
    </row>
    <row r="26" spans="2:25" ht="12.75">
      <c r="B26" s="17" t="s">
        <v>86</v>
      </c>
      <c r="Y26">
        <v>10.47</v>
      </c>
    </row>
    <row r="28" spans="2:25" ht="12.75">
      <c r="B28" s="37" t="s">
        <v>90</v>
      </c>
      <c r="C28" s="37" t="s">
        <v>36</v>
      </c>
      <c r="Y28" t="s">
        <v>24</v>
      </c>
    </row>
    <row r="29" spans="2:25" ht="12.75">
      <c r="B29" s="11" t="s">
        <v>93</v>
      </c>
      <c r="C29" s="20">
        <f>4+20+0</f>
        <v>24</v>
      </c>
      <c r="Y29">
        <v>57.34</v>
      </c>
    </row>
    <row r="30" spans="2:3" ht="12.75">
      <c r="B30" s="11" t="s">
        <v>92</v>
      </c>
      <c r="C30" s="20">
        <f>0+5+2</f>
        <v>7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elmars</dc:creator>
  <cp:keywords/>
  <dc:description/>
  <cp:lastModifiedBy>elmars</cp:lastModifiedBy>
  <dcterms:created xsi:type="dcterms:W3CDTF">2005-09-11T17:45:04Z</dcterms:created>
  <dcterms:modified xsi:type="dcterms:W3CDTF">2005-09-14T11:40:51Z</dcterms:modified>
  <cp:category/>
  <cp:version/>
  <cp:contentType/>
  <cp:contentStatus/>
</cp:coreProperties>
</file>