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345" tabRatio="598" activeTab="3"/>
  </bookViews>
  <sheets>
    <sheet name="LEGENDA" sheetId="1" r:id="rId1"/>
    <sheet name="CSN" sheetId="2" r:id="rId2"/>
    <sheet name="ORIENTESANAS" sheetId="3" r:id="rId3"/>
    <sheet name="KOPA" sheetId="4" r:id="rId4"/>
  </sheets>
  <definedNames/>
  <calcPr fullCalcOnLoad="1"/>
</workbook>
</file>

<file path=xl/sharedStrings.xml><?xml version="1.0" encoding="utf-8"?>
<sst xmlns="http://schemas.openxmlformats.org/spreadsheetml/2006/main" count="367" uniqueCount="155">
  <si>
    <t>sudraba</t>
  </si>
  <si>
    <t>audi</t>
  </si>
  <si>
    <t>Aldis</t>
  </si>
  <si>
    <t>Lebedis</t>
  </si>
  <si>
    <t>audi 80</t>
  </si>
  <si>
    <t>Mareks</t>
  </si>
  <si>
    <t>Vītols</t>
  </si>
  <si>
    <t>Audi Coupe</t>
  </si>
  <si>
    <t xml:space="preserve">Juris </t>
  </si>
  <si>
    <t>Bergmanis</t>
  </si>
  <si>
    <t>Peugeot 205</t>
  </si>
  <si>
    <t>Liene</t>
  </si>
  <si>
    <t>Zvaigzne</t>
  </si>
  <si>
    <t>Artis</t>
  </si>
  <si>
    <t>Stopiņš</t>
  </si>
  <si>
    <t>Kaspars</t>
  </si>
  <si>
    <t>Cers</t>
  </si>
  <si>
    <t>Toyota Celica</t>
  </si>
  <si>
    <t>Andris</t>
  </si>
  <si>
    <t>Vanags</t>
  </si>
  <si>
    <t>Volvo</t>
  </si>
  <si>
    <t>Deniss</t>
  </si>
  <si>
    <t>Konnovs</t>
  </si>
  <si>
    <t>Toyota Corolla</t>
  </si>
  <si>
    <t>Raitis</t>
  </si>
  <si>
    <t>Purmalis</t>
  </si>
  <si>
    <t>Aigars</t>
  </si>
  <si>
    <t>Jušēns</t>
  </si>
  <si>
    <t>Mazda 626</t>
  </si>
  <si>
    <t>Toms</t>
  </si>
  <si>
    <t>Šimis</t>
  </si>
  <si>
    <t>VW Golf</t>
  </si>
  <si>
    <t>Ģirts</t>
  </si>
  <si>
    <t>Lauberts</t>
  </si>
  <si>
    <t>Normunds</t>
  </si>
  <si>
    <t>Oboļēvičovs</t>
  </si>
  <si>
    <t xml:space="preserve">Andris </t>
  </si>
  <si>
    <t>Bušs</t>
  </si>
  <si>
    <t>Mitsubishi Colt</t>
  </si>
  <si>
    <t>Imants</t>
  </si>
  <si>
    <t>Vidiņš</t>
  </si>
  <si>
    <t>Jānis</t>
  </si>
  <si>
    <t>Prindulis</t>
  </si>
  <si>
    <t>Mārtiņš</t>
  </si>
  <si>
    <t>Renault 19</t>
  </si>
  <si>
    <t>Kristaps</t>
  </si>
  <si>
    <t>Rugens</t>
  </si>
  <si>
    <t>Ainārs</t>
  </si>
  <si>
    <t>Laizāns</t>
  </si>
  <si>
    <t>Artūrs</t>
  </si>
  <si>
    <t>Dzintars</t>
  </si>
  <si>
    <t>Renault 11</t>
  </si>
  <si>
    <t>Čuntonovs</t>
  </si>
  <si>
    <t>Saab 9000</t>
  </si>
  <si>
    <t xml:space="preserve">Māra </t>
  </si>
  <si>
    <t>Niedra</t>
  </si>
  <si>
    <t>Muižnieks</t>
  </si>
  <si>
    <t>Karašnieks</t>
  </si>
  <si>
    <t>balta</t>
  </si>
  <si>
    <t>sarkana</t>
  </si>
  <si>
    <t>pelēka</t>
  </si>
  <si>
    <t>VW Golf II</t>
  </si>
  <si>
    <t>zila</t>
  </si>
  <si>
    <t>Huyndai Santa Fe</t>
  </si>
  <si>
    <t>BMW 525</t>
  </si>
  <si>
    <t>Vārds</t>
  </si>
  <si>
    <t>Uzvārds</t>
  </si>
  <si>
    <t>Krāsa</t>
  </si>
  <si>
    <t>Marka</t>
  </si>
  <si>
    <t>Gatis</t>
  </si>
  <si>
    <t>Krūmiņš</t>
  </si>
  <si>
    <t>Ekip.</t>
  </si>
  <si>
    <t>RS1</t>
  </si>
  <si>
    <t>LK0 izgāja</t>
  </si>
  <si>
    <t>ideal</t>
  </si>
  <si>
    <t>RS4</t>
  </si>
  <si>
    <t>LK4</t>
  </si>
  <si>
    <t>LK3B</t>
  </si>
  <si>
    <t>nobīde</t>
  </si>
  <si>
    <t>sods</t>
  </si>
  <si>
    <t>RS5a</t>
  </si>
  <si>
    <t>nobide</t>
  </si>
  <si>
    <t>RS5b</t>
  </si>
  <si>
    <t>RS5c</t>
  </si>
  <si>
    <t>LK5</t>
  </si>
  <si>
    <t>LK2</t>
  </si>
  <si>
    <t>norma</t>
  </si>
  <si>
    <t>LK1</t>
  </si>
  <si>
    <t>RS2b</t>
  </si>
  <si>
    <t>RS2a</t>
  </si>
  <si>
    <t>SODI KOPĀ</t>
  </si>
  <si>
    <t>CSN punkti</t>
  </si>
  <si>
    <t>Vaitkevics</t>
  </si>
  <si>
    <t>Vieta</t>
  </si>
  <si>
    <t>starta secība</t>
  </si>
  <si>
    <t>starta sec</t>
  </si>
  <si>
    <t>VIETA</t>
  </si>
  <si>
    <t>izgāja</t>
  </si>
  <si>
    <t>45min</t>
  </si>
  <si>
    <t>ienāca</t>
  </si>
  <si>
    <t>kp sodi</t>
  </si>
  <si>
    <t>vieta</t>
  </si>
  <si>
    <t>leg</t>
  </si>
  <si>
    <t>csn</t>
  </si>
  <si>
    <t>oz</t>
  </si>
  <si>
    <t>kopa</t>
  </si>
  <si>
    <t>vieta
posmā</t>
  </si>
  <si>
    <t>kopā</t>
  </si>
  <si>
    <t>kavejums</t>
  </si>
  <si>
    <t>Uldis</t>
  </si>
  <si>
    <t>Mikulāns</t>
  </si>
  <si>
    <t>Komanda</t>
  </si>
  <si>
    <t>Stūrmanis</t>
  </si>
  <si>
    <t>Pilots</t>
  </si>
  <si>
    <t>Kradevics</t>
  </si>
  <si>
    <t>Sanita</t>
  </si>
  <si>
    <t>Pavāre</t>
  </si>
  <si>
    <t>Ieva</t>
  </si>
  <si>
    <t>Kļaviņa</t>
  </si>
  <si>
    <t>Guntis</t>
  </si>
  <si>
    <t>Kalējs</t>
  </si>
  <si>
    <t>Tidmanis</t>
  </si>
  <si>
    <t>Burnout.lv Rally Team</t>
  </si>
  <si>
    <t>Līga</t>
  </si>
  <si>
    <t>Cera</t>
  </si>
  <si>
    <t>Edgars</t>
  </si>
  <si>
    <t>Šņore</t>
  </si>
  <si>
    <t>Kristiāna</t>
  </si>
  <si>
    <t>Kalve</t>
  </si>
  <si>
    <t>Uģis</t>
  </si>
  <si>
    <t>Reņģe</t>
  </si>
  <si>
    <t>Didzis</t>
  </si>
  <si>
    <t>Vita</t>
  </si>
  <si>
    <t>Šulce</t>
  </si>
  <si>
    <t>Reinis</t>
  </si>
  <si>
    <t>Lazda</t>
  </si>
  <si>
    <t>Grīnbergs</t>
  </si>
  <si>
    <t xml:space="preserve">Ludmila </t>
  </si>
  <si>
    <t>Molodavčenko</t>
  </si>
  <si>
    <t>Linda</t>
  </si>
  <si>
    <t>Dzintare</t>
  </si>
  <si>
    <t>Bormanis</t>
  </si>
  <si>
    <t>Kristīne</t>
  </si>
  <si>
    <t>Zeltiņa</t>
  </si>
  <si>
    <t>Eduards</t>
  </si>
  <si>
    <t>Igors</t>
  </si>
  <si>
    <t>Popovs</t>
  </si>
  <si>
    <t>Maija</t>
  </si>
  <si>
    <t>Strazdiņa-Rugena</t>
  </si>
  <si>
    <t>Štrauss</t>
  </si>
  <si>
    <t>Pomaskovs</t>
  </si>
  <si>
    <t>Andrejs</t>
  </si>
  <si>
    <t>Uzulēns</t>
  </si>
  <si>
    <t>Gints</t>
  </si>
  <si>
    <t>Gritāns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</si>
</sst>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:mm:ss;@"/>
    <numFmt numFmtId="165" formatCode="[$-F400]h:mm:ss\ AM/PM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1" fontId="4" fillId="0" borderId="1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1" fontId="0" fillId="0" borderId="1" xfId="0" applyNumberFormat="1" applyBorder="1" applyAlignment="1">
      <alignment horizontal="center" vertical="center"/>
    </xf>
    <xf numFmtId="20" fontId="0" fillId="0" borderId="4" xfId="0" applyNumberFormat="1" applyFont="1" applyFill="1" applyBorder="1" applyAlignment="1">
      <alignment horizontal="center" vertical="center"/>
    </xf>
    <xf numFmtId="20" fontId="0" fillId="0" borderId="5" xfId="0" applyNumberFormat="1" applyFont="1" applyFill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5" fillId="0" borderId="2" xfId="0" applyNumberFormat="1" applyFont="1" applyBorder="1" applyAlignment="1">
      <alignment/>
    </xf>
    <xf numFmtId="20" fontId="0" fillId="0" borderId="1" xfId="0" applyNumberFormat="1" applyBorder="1" applyAlignment="1">
      <alignment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/>
    </xf>
    <xf numFmtId="20" fontId="0" fillId="0" borderId="2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/>
    </xf>
    <xf numFmtId="46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20" fontId="0" fillId="2" borderId="1" xfId="0" applyNumberFormat="1" applyFill="1" applyBorder="1" applyAlignment="1">
      <alignment/>
    </xf>
    <xf numFmtId="20" fontId="8" fillId="0" borderId="1" xfId="0" applyNumberFormat="1" applyFont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"/>
  <sheetViews>
    <sheetView workbookViewId="0" topLeftCell="AO1">
      <selection activeCell="BC2" sqref="BC2:BC26"/>
    </sheetView>
  </sheetViews>
  <sheetFormatPr defaultColWidth="9.140625" defaultRowHeight="15.75" customHeight="1"/>
  <cols>
    <col min="1" max="1" width="4.7109375" style="1" customWidth="1"/>
    <col min="2" max="2" width="12.421875" style="4" customWidth="1"/>
    <col min="3" max="3" width="10.140625" style="4" customWidth="1"/>
    <col min="4" max="4" width="7.00390625" style="4" hidden="1" customWidth="1"/>
    <col min="5" max="5" width="16.00390625" style="4" bestFit="1" customWidth="1"/>
    <col min="6" max="6" width="9.7109375" style="1" bestFit="1" customWidth="1"/>
    <col min="7" max="28" width="9.7109375" style="1" customWidth="1"/>
    <col min="29" max="39" width="9.140625" style="4" customWidth="1"/>
    <col min="40" max="40" width="8.140625" style="4" customWidth="1"/>
    <col min="41" max="41" width="6.421875" style="4" customWidth="1"/>
    <col min="42" max="42" width="9.140625" style="4" customWidth="1"/>
    <col min="43" max="43" width="8.421875" style="4" customWidth="1"/>
    <col min="44" max="44" width="8.28125" style="4" customWidth="1"/>
    <col min="45" max="45" width="6.421875" style="4" customWidth="1"/>
    <col min="46" max="48" width="9.140625" style="4" customWidth="1"/>
    <col min="49" max="49" width="7.421875" style="4" customWidth="1"/>
    <col min="50" max="50" width="9.140625" style="4" customWidth="1"/>
    <col min="51" max="51" width="6.8515625" style="4" customWidth="1"/>
    <col min="52" max="52" width="7.8515625" style="4" customWidth="1"/>
    <col min="53" max="53" width="9.140625" style="4" customWidth="1"/>
    <col min="54" max="54" width="10.140625" style="4" bestFit="1" customWidth="1"/>
    <col min="55" max="55" width="10.140625" style="4" customWidth="1"/>
    <col min="56" max="56" width="0" style="4" hidden="1" customWidth="1"/>
    <col min="57" max="16384" width="9.140625" style="4" customWidth="1"/>
  </cols>
  <sheetData>
    <row r="1" spans="1:56" s="63" customFormat="1" ht="26.25" customHeight="1">
      <c r="A1" s="58" t="s">
        <v>71</v>
      </c>
      <c r="B1" s="58" t="s">
        <v>65</v>
      </c>
      <c r="C1" s="59" t="s">
        <v>66</v>
      </c>
      <c r="D1" s="59" t="s">
        <v>67</v>
      </c>
      <c r="E1" s="59" t="s">
        <v>68</v>
      </c>
      <c r="F1" s="54" t="s">
        <v>73</v>
      </c>
      <c r="G1" s="54" t="s">
        <v>72</v>
      </c>
      <c r="H1" s="54" t="s">
        <v>74</v>
      </c>
      <c r="I1" s="54" t="s">
        <v>86</v>
      </c>
      <c r="J1" s="54" t="s">
        <v>79</v>
      </c>
      <c r="K1" s="54" t="s">
        <v>87</v>
      </c>
      <c r="L1" s="54" t="s">
        <v>74</v>
      </c>
      <c r="M1" s="54" t="s">
        <v>79</v>
      </c>
      <c r="N1" s="60"/>
      <c r="O1" s="54" t="s">
        <v>87</v>
      </c>
      <c r="P1" s="54" t="s">
        <v>89</v>
      </c>
      <c r="Q1" s="54" t="s">
        <v>74</v>
      </c>
      <c r="R1" s="54" t="s">
        <v>81</v>
      </c>
      <c r="S1" s="54" t="s">
        <v>79</v>
      </c>
      <c r="T1" s="54" t="s">
        <v>88</v>
      </c>
      <c r="U1" s="54" t="s">
        <v>74</v>
      </c>
      <c r="V1" s="54" t="s">
        <v>81</v>
      </c>
      <c r="W1" s="54" t="s">
        <v>79</v>
      </c>
      <c r="X1" s="54" t="s">
        <v>85</v>
      </c>
      <c r="Y1" s="54" t="s">
        <v>74</v>
      </c>
      <c r="Z1" s="54" t="s">
        <v>79</v>
      </c>
      <c r="AA1" s="60"/>
      <c r="AB1" s="61" t="s">
        <v>77</v>
      </c>
      <c r="AC1" s="58" t="s">
        <v>75</v>
      </c>
      <c r="AD1" s="58" t="s">
        <v>74</v>
      </c>
      <c r="AE1" s="58" t="s">
        <v>78</v>
      </c>
      <c r="AF1" s="58" t="s">
        <v>79</v>
      </c>
      <c r="AG1" s="58" t="s">
        <v>76</v>
      </c>
      <c r="AH1" s="58" t="s">
        <v>74</v>
      </c>
      <c r="AI1" s="62" t="s">
        <v>79</v>
      </c>
      <c r="AK1" s="54" t="s">
        <v>76</v>
      </c>
      <c r="AL1" s="54" t="s">
        <v>80</v>
      </c>
      <c r="AM1" s="54" t="s">
        <v>74</v>
      </c>
      <c r="AN1" s="54" t="s">
        <v>81</v>
      </c>
      <c r="AO1" s="54" t="s">
        <v>79</v>
      </c>
      <c r="AP1" s="54" t="s">
        <v>82</v>
      </c>
      <c r="AQ1" s="54" t="s">
        <v>74</v>
      </c>
      <c r="AR1" s="54" t="s">
        <v>81</v>
      </c>
      <c r="AS1" s="54" t="s">
        <v>79</v>
      </c>
      <c r="AT1" s="54" t="s">
        <v>83</v>
      </c>
      <c r="AU1" s="54" t="s">
        <v>74</v>
      </c>
      <c r="AV1" s="54" t="s">
        <v>81</v>
      </c>
      <c r="AW1" s="54" t="s">
        <v>79</v>
      </c>
      <c r="AX1" s="54" t="s">
        <v>84</v>
      </c>
      <c r="AY1" s="54" t="s">
        <v>74</v>
      </c>
      <c r="AZ1" s="54" t="s">
        <v>79</v>
      </c>
      <c r="BB1" s="54" t="s">
        <v>90</v>
      </c>
      <c r="BC1" s="54" t="s">
        <v>96</v>
      </c>
      <c r="BD1" s="63" t="s">
        <v>95</v>
      </c>
    </row>
    <row r="2" spans="1:56" ht="15.75" customHeight="1">
      <c r="A2" s="9">
        <v>5</v>
      </c>
      <c r="B2" s="2" t="s">
        <v>24</v>
      </c>
      <c r="C2" s="3" t="s">
        <v>25</v>
      </c>
      <c r="D2" s="3" t="s">
        <v>60</v>
      </c>
      <c r="E2" s="3" t="s">
        <v>61</v>
      </c>
      <c r="F2" s="32">
        <v>0.4583333333333333</v>
      </c>
      <c r="G2" s="33">
        <v>0.4644791666666667</v>
      </c>
      <c r="H2" s="11">
        <f aca="true" t="shared" si="0" ref="H2:H26">F2+1/24*$H$27/41.8</f>
        <v>0.46451355661881977</v>
      </c>
      <c r="I2" s="13">
        <f aca="true" t="shared" si="1" ref="I2:I26">ABS(H2-G2)</f>
        <v>3.438995215304663E-05</v>
      </c>
      <c r="J2" s="14">
        <f aca="true" t="shared" si="2" ref="J2:J26">IF(ROUND(I2*24*60*60,0)&gt;2,ROUND(I2*24*60*60,0)-2,0)</f>
        <v>1</v>
      </c>
      <c r="K2" s="32">
        <v>0.47222222222222227</v>
      </c>
      <c r="L2" s="32">
        <f aca="true" t="shared" si="3" ref="L2:L26">F2+1/24/3</f>
        <v>0.4722222222222222</v>
      </c>
      <c r="M2" s="35">
        <v>0</v>
      </c>
      <c r="N2" s="12"/>
      <c r="O2" s="32">
        <v>0.47430555555555554</v>
      </c>
      <c r="P2" s="33">
        <v>0.4817939814814815</v>
      </c>
      <c r="Q2" s="36">
        <f aca="true" t="shared" si="4" ref="Q2:Q26">O2+1/24*$Q$27/50.32</f>
        <v>0.4818075428369546</v>
      </c>
      <c r="R2" s="13">
        <f aca="true" t="shared" si="5" ref="R2:R26">ABS(Q2-P2)</f>
        <v>1.3561355473090675E-05</v>
      </c>
      <c r="S2" s="14">
        <f aca="true" t="shared" si="6" ref="S2:S26">IF(ROUND(R2*24*60*60,0)&gt;2,ROUND(R2*24*60*60,0)-2,0)</f>
        <v>0</v>
      </c>
      <c r="T2" s="37">
        <v>0.48984953703703704</v>
      </c>
      <c r="U2" s="36">
        <f aca="true" t="shared" si="7" ref="U2:U26">O2+1/24*$U$27/50.32</f>
        <v>0.4898725931814167</v>
      </c>
      <c r="V2" s="13">
        <f aca="true" t="shared" si="8" ref="V2:V26">ABS(U2-T2)</f>
        <v>2.3056144379640653E-05</v>
      </c>
      <c r="W2" s="14">
        <f aca="true" t="shared" si="9" ref="W2:W26">IF(ROUND(V2*24*60*60,0)&gt;2,ROUND(V2*24*60*60,0)-2,0)</f>
        <v>0</v>
      </c>
      <c r="X2" s="40">
        <v>0.49513888888888885</v>
      </c>
      <c r="Y2" s="38">
        <f aca="true" t="shared" si="10" ref="Y2:Y26">O2+1/24/2</f>
        <v>0.49513888888888885</v>
      </c>
      <c r="Z2" s="39">
        <v>0</v>
      </c>
      <c r="AA2" s="12"/>
      <c r="AB2" s="16">
        <v>0.5972222222222222</v>
      </c>
      <c r="AC2" s="15">
        <v>0.599224537037037</v>
      </c>
      <c r="AD2" s="11">
        <f aca="true" t="shared" si="11" ref="AD2:AD26">AB2+1/24*$AD$27/60.3</f>
        <v>0.5991431730237701</v>
      </c>
      <c r="AE2" s="13">
        <f aca="true" t="shared" si="12" ref="AE2:AE26">ABS(AD2-AC2)</f>
        <v>8.136401326697129E-05</v>
      </c>
      <c r="AF2" s="14">
        <f aca="true" t="shared" si="13" ref="AF2:AF26">IF(ROUND(AE2*24*60*60,0)&gt;2,ROUND(AE2*24*60*60,0)-2,0)</f>
        <v>5</v>
      </c>
      <c r="AG2" s="22">
        <v>0.6041666666666666</v>
      </c>
      <c r="AH2" s="21">
        <f>AB2+1/24/6</f>
        <v>0.6041666666666666</v>
      </c>
      <c r="AI2" s="24">
        <v>0</v>
      </c>
      <c r="AK2" s="22">
        <v>0.60625</v>
      </c>
      <c r="AL2" s="30">
        <v>0.6081597222222223</v>
      </c>
      <c r="AM2" s="11">
        <f aca="true" t="shared" si="14" ref="AM2:AM26">AK2+1/24*$AM$27/46</f>
        <v>0.6080434782608696</v>
      </c>
      <c r="AN2" s="13">
        <f aca="true" t="shared" si="15" ref="AN2:AN26">ABS(AM2-AL2)</f>
        <v>0.00011624396135268</v>
      </c>
      <c r="AO2" s="14">
        <f aca="true" t="shared" si="16" ref="AO2:AO26">IF(ROUND(AN2*24*60*60,0)&gt;2,ROUND(AN2*24*60*60,0)-2,0)</f>
        <v>8</v>
      </c>
      <c r="AP2" s="15">
        <v>0.6102430555555556</v>
      </c>
      <c r="AQ2" s="11">
        <f aca="true" t="shared" si="17" ref="AQ2:AQ26">AK2+1/24*$AQ$27/46</f>
        <v>0.6102989130434782</v>
      </c>
      <c r="AR2" s="13">
        <f aca="true" t="shared" si="18" ref="AR2:AR26">ABS(AQ2-AP2)</f>
        <v>5.5857487922583715E-05</v>
      </c>
      <c r="AS2" s="14">
        <f aca="true" t="shared" si="19" ref="AS2:AS26">IF(ROUND(AR2*24*60*60,0)&gt;2,ROUND(AR2*24*60*60,0)-2,0)</f>
        <v>3</v>
      </c>
      <c r="AT2" s="15">
        <v>0.6133912037037037</v>
      </c>
      <c r="AU2" s="11">
        <f aca="true" t="shared" si="20" ref="AU2:AU26">AK2+1/24*$AU$27/46</f>
        <v>0.6133333333333333</v>
      </c>
      <c r="AV2" s="13">
        <f aca="true" t="shared" si="21" ref="AV2:AV26">ABS(AU2-AT2)</f>
        <v>5.7870370370416424E-05</v>
      </c>
      <c r="AW2" s="14">
        <f aca="true" t="shared" si="22" ref="AW2:AW26">IF(ROUND(AV2*24*60*60,0)&gt;2,ROUND(AV2*24*60*60,0)-2,0)</f>
        <v>3</v>
      </c>
      <c r="AX2" s="22">
        <v>0.6270833333333333</v>
      </c>
      <c r="AY2" s="22">
        <f aca="true" t="shared" si="23" ref="AY2:AY26">AK2+1/24/2</f>
        <v>0.6270833333333333</v>
      </c>
      <c r="AZ2" s="9">
        <v>0</v>
      </c>
      <c r="BB2" s="35">
        <f aca="true" t="shared" si="24" ref="BB2:BB26">J2+M2+S2+W2+Z2+AF2+AI2+AO2+AS2+AW2+AZ2</f>
        <v>20</v>
      </c>
      <c r="BC2" s="35">
        <v>3</v>
      </c>
      <c r="BD2" s="4">
        <v>1</v>
      </c>
    </row>
    <row r="3" spans="1:56" ht="15.75" customHeight="1">
      <c r="A3" s="9">
        <v>11</v>
      </c>
      <c r="B3" s="2" t="s">
        <v>32</v>
      </c>
      <c r="C3" s="3" t="s">
        <v>33</v>
      </c>
      <c r="D3" s="3"/>
      <c r="E3" s="3" t="s">
        <v>31</v>
      </c>
      <c r="F3" s="32">
        <v>0.459722222222222</v>
      </c>
      <c r="G3" s="33">
        <v>0.4659375</v>
      </c>
      <c r="H3" s="11">
        <f t="shared" si="0"/>
        <v>0.46590244550770843</v>
      </c>
      <c r="I3" s="13">
        <f t="shared" si="1"/>
        <v>3.50544922915752E-05</v>
      </c>
      <c r="J3" s="14">
        <f t="shared" si="2"/>
        <v>1</v>
      </c>
      <c r="K3" s="32">
        <v>0.47361111111111115</v>
      </c>
      <c r="L3" s="32">
        <f t="shared" si="3"/>
        <v>0.47361111111111087</v>
      </c>
      <c r="M3" s="35">
        <v>0</v>
      </c>
      <c r="N3" s="12"/>
      <c r="O3" s="32">
        <v>0.4756944444444444</v>
      </c>
      <c r="P3" s="33">
        <v>0.4833217592592593</v>
      </c>
      <c r="Q3" s="36">
        <f t="shared" si="4"/>
        <v>0.4831964317258435</v>
      </c>
      <c r="R3" s="13">
        <f t="shared" si="5"/>
        <v>0.00012532753341581993</v>
      </c>
      <c r="S3" s="14">
        <f t="shared" si="6"/>
        <v>9</v>
      </c>
      <c r="T3" s="37">
        <v>0.49125</v>
      </c>
      <c r="U3" s="36">
        <f t="shared" si="7"/>
        <v>0.49126148207030557</v>
      </c>
      <c r="V3" s="13">
        <f t="shared" si="8"/>
        <v>1.1482070305546266E-05</v>
      </c>
      <c r="W3" s="14">
        <f t="shared" si="9"/>
        <v>0</v>
      </c>
      <c r="X3" s="40">
        <v>0.49652777777777773</v>
      </c>
      <c r="Y3" s="38">
        <f t="shared" si="10"/>
        <v>0.49652777777777773</v>
      </c>
      <c r="Z3" s="39">
        <v>0</v>
      </c>
      <c r="AA3" s="12"/>
      <c r="AB3" s="16">
        <v>0.598611111111111</v>
      </c>
      <c r="AC3" s="15">
        <v>0.6005671296296297</v>
      </c>
      <c r="AD3" s="11">
        <f t="shared" si="11"/>
        <v>0.6005320619126588</v>
      </c>
      <c r="AE3" s="13">
        <f t="shared" si="12"/>
        <v>3.506771697081579E-05</v>
      </c>
      <c r="AF3" s="14">
        <f t="shared" si="13"/>
        <v>1</v>
      </c>
      <c r="AG3" s="22">
        <v>0.6055555555555555</v>
      </c>
      <c r="AH3" s="21">
        <v>0.605555555555556</v>
      </c>
      <c r="AI3" s="25">
        <v>0</v>
      </c>
      <c r="AK3" s="22">
        <v>0.607638888888889</v>
      </c>
      <c r="AL3" s="30">
        <v>0.6096643518518519</v>
      </c>
      <c r="AM3" s="11">
        <f t="shared" si="14"/>
        <v>0.6094323671497586</v>
      </c>
      <c r="AN3" s="13">
        <f t="shared" si="15"/>
        <v>0.0002319847020932908</v>
      </c>
      <c r="AO3" s="14">
        <f t="shared" si="16"/>
        <v>18</v>
      </c>
      <c r="AP3" s="15">
        <v>0.6118171296296296</v>
      </c>
      <c r="AQ3" s="11">
        <f t="shared" si="17"/>
        <v>0.6116878019323672</v>
      </c>
      <c r="AR3" s="13">
        <f t="shared" si="18"/>
        <v>0.0001293276972624824</v>
      </c>
      <c r="AS3" s="14">
        <f t="shared" si="19"/>
        <v>9</v>
      </c>
      <c r="AT3" s="15">
        <v>0.6147337962962963</v>
      </c>
      <c r="AU3" s="11">
        <f t="shared" si="20"/>
        <v>0.6147222222222223</v>
      </c>
      <c r="AV3" s="13">
        <f t="shared" si="21"/>
        <v>1.1574074074038876E-05</v>
      </c>
      <c r="AW3" s="14">
        <f t="shared" si="22"/>
        <v>0</v>
      </c>
      <c r="AX3" s="22">
        <v>0.6284722222222222</v>
      </c>
      <c r="AY3" s="22">
        <f t="shared" si="23"/>
        <v>0.6284722222222223</v>
      </c>
      <c r="AZ3" s="9">
        <v>0</v>
      </c>
      <c r="BB3" s="35">
        <f t="shared" si="24"/>
        <v>38</v>
      </c>
      <c r="BC3" s="35">
        <v>7</v>
      </c>
      <c r="BD3" s="4">
        <v>3</v>
      </c>
    </row>
    <row r="4" spans="1:56" ht="15.75" customHeight="1">
      <c r="A4" s="9">
        <v>15</v>
      </c>
      <c r="B4" s="2" t="s">
        <v>2</v>
      </c>
      <c r="C4" s="3" t="s">
        <v>3</v>
      </c>
      <c r="D4" s="3"/>
      <c r="E4" s="3" t="s">
        <v>4</v>
      </c>
      <c r="F4" s="32">
        <v>0.461111111111111</v>
      </c>
      <c r="G4" s="33">
        <v>0.46732638888888883</v>
      </c>
      <c r="H4" s="11">
        <f t="shared" si="0"/>
        <v>0.4672913343965975</v>
      </c>
      <c r="I4" s="13">
        <f t="shared" si="1"/>
        <v>3.5054492291353156E-05</v>
      </c>
      <c r="J4" s="14">
        <f t="shared" si="2"/>
        <v>1</v>
      </c>
      <c r="K4" s="32">
        <v>0.475</v>
      </c>
      <c r="L4" s="32">
        <f t="shared" si="3"/>
        <v>0.4749999999999999</v>
      </c>
      <c r="M4" s="35">
        <v>0</v>
      </c>
      <c r="N4" s="12"/>
      <c r="O4" s="32">
        <v>0.4770833333333333</v>
      </c>
      <c r="P4" s="33">
        <v>0.4847337962962963</v>
      </c>
      <c r="Q4" s="36">
        <f t="shared" si="4"/>
        <v>0.48458532061473236</v>
      </c>
      <c r="R4" s="13">
        <f t="shared" si="5"/>
        <v>0.0001484756815639532</v>
      </c>
      <c r="S4" s="14">
        <f t="shared" si="6"/>
        <v>11</v>
      </c>
      <c r="T4" s="37">
        <v>0.49267361111111113</v>
      </c>
      <c r="U4" s="36">
        <f t="shared" si="7"/>
        <v>0.49265037095919445</v>
      </c>
      <c r="V4" s="13">
        <f t="shared" si="8"/>
        <v>2.3240151916681384E-05</v>
      </c>
      <c r="W4" s="14">
        <f t="shared" si="9"/>
        <v>0</v>
      </c>
      <c r="X4" s="40">
        <v>0.4979166666666666</v>
      </c>
      <c r="Y4" s="38">
        <f t="shared" si="10"/>
        <v>0.4979166666666666</v>
      </c>
      <c r="Z4" s="39">
        <v>0</v>
      </c>
      <c r="AA4" s="12"/>
      <c r="AB4" s="16">
        <v>0.6</v>
      </c>
      <c r="AC4" s="15">
        <v>0.6018287037037037</v>
      </c>
      <c r="AD4" s="11">
        <f t="shared" si="11"/>
        <v>0.6019209508015478</v>
      </c>
      <c r="AE4" s="13">
        <f t="shared" si="12"/>
        <v>9.224709784416696E-05</v>
      </c>
      <c r="AF4" s="14">
        <f t="shared" si="13"/>
        <v>6</v>
      </c>
      <c r="AG4" s="22">
        <v>0.6069444444444444</v>
      </c>
      <c r="AH4" s="21">
        <v>0.606944444444445</v>
      </c>
      <c r="AI4" s="25">
        <v>0</v>
      </c>
      <c r="AK4" s="22">
        <v>0.6090277777777778</v>
      </c>
      <c r="AL4" s="30">
        <v>0.6108680555555556</v>
      </c>
      <c r="AM4" s="11">
        <f t="shared" si="14"/>
        <v>0.6108212560386475</v>
      </c>
      <c r="AN4" s="13">
        <f t="shared" si="15"/>
        <v>4.679951690811368E-05</v>
      </c>
      <c r="AO4" s="14">
        <f t="shared" si="16"/>
        <v>2</v>
      </c>
      <c r="AP4" s="15">
        <v>0.6130787037037037</v>
      </c>
      <c r="AQ4" s="11">
        <f t="shared" si="17"/>
        <v>0.613076690821256</v>
      </c>
      <c r="AR4" s="13">
        <f t="shared" si="18"/>
        <v>2.0128824476106644E-06</v>
      </c>
      <c r="AS4" s="14">
        <f t="shared" si="19"/>
        <v>0</v>
      </c>
      <c r="AT4" s="15">
        <v>0.6161921296296297</v>
      </c>
      <c r="AU4" s="11">
        <f t="shared" si="20"/>
        <v>0.6161111111111112</v>
      </c>
      <c r="AV4" s="13">
        <f t="shared" si="21"/>
        <v>8.101851851849418E-05</v>
      </c>
      <c r="AW4" s="14">
        <f t="shared" si="22"/>
        <v>5</v>
      </c>
      <c r="AX4" s="22">
        <v>0.6298611111111111</v>
      </c>
      <c r="AY4" s="22">
        <f t="shared" si="23"/>
        <v>0.6298611111111112</v>
      </c>
      <c r="AZ4" s="9">
        <v>0</v>
      </c>
      <c r="BB4" s="35">
        <f t="shared" si="24"/>
        <v>25</v>
      </c>
      <c r="BC4" s="35">
        <v>5</v>
      </c>
      <c r="BD4" s="4">
        <v>5</v>
      </c>
    </row>
    <row r="5" spans="1:56" ht="15.75" customHeight="1">
      <c r="A5" s="9">
        <v>17</v>
      </c>
      <c r="B5" s="2" t="s">
        <v>41</v>
      </c>
      <c r="C5" s="3" t="s">
        <v>56</v>
      </c>
      <c r="D5" s="3" t="s">
        <v>0</v>
      </c>
      <c r="E5" s="3" t="s">
        <v>1</v>
      </c>
      <c r="F5" s="32">
        <v>0.4625</v>
      </c>
      <c r="G5" s="33">
        <v>0.46873842592592596</v>
      </c>
      <c r="H5" s="11">
        <f t="shared" si="0"/>
        <v>0.4686802232854865</v>
      </c>
      <c r="I5" s="13">
        <f t="shared" si="1"/>
        <v>5.820264043948642E-05</v>
      </c>
      <c r="J5" s="14">
        <f t="shared" si="2"/>
        <v>3</v>
      </c>
      <c r="K5" s="32">
        <v>0.4861111111111111</v>
      </c>
      <c r="L5" s="32">
        <f t="shared" si="3"/>
        <v>0.4763888888888889</v>
      </c>
      <c r="M5" s="35">
        <v>140</v>
      </c>
      <c r="N5" s="12"/>
      <c r="O5" s="32">
        <v>0.4888888888888889</v>
      </c>
      <c r="P5" s="33">
        <v>0.4970717592592593</v>
      </c>
      <c r="Q5" s="36">
        <f t="shared" si="4"/>
        <v>0.49639087617028793</v>
      </c>
      <c r="R5" s="13">
        <f t="shared" si="5"/>
        <v>0.0006808830889713513</v>
      </c>
      <c r="S5" s="14">
        <f t="shared" si="6"/>
        <v>57</v>
      </c>
      <c r="T5" s="37">
        <v>0.5043287037037038</v>
      </c>
      <c r="U5" s="36">
        <f t="shared" si="7"/>
        <v>0.50445592651475</v>
      </c>
      <c r="V5" s="13">
        <f t="shared" si="8"/>
        <v>0.0001272228110462681</v>
      </c>
      <c r="W5" s="14">
        <f t="shared" si="9"/>
        <v>9</v>
      </c>
      <c r="X5" s="40">
        <v>0.5097222222222222</v>
      </c>
      <c r="Y5" s="38">
        <f t="shared" si="10"/>
        <v>0.5097222222222222</v>
      </c>
      <c r="Z5" s="39">
        <v>0</v>
      </c>
      <c r="AA5" s="12"/>
      <c r="AB5" s="16">
        <v>0.601388888888889</v>
      </c>
      <c r="AC5" s="15">
        <v>0.6035185185185185</v>
      </c>
      <c r="AD5" s="11">
        <f t="shared" si="11"/>
        <v>0.6033098396904368</v>
      </c>
      <c r="AE5" s="13">
        <f t="shared" si="12"/>
        <v>0.00020867882808162097</v>
      </c>
      <c r="AF5" s="14">
        <f t="shared" si="13"/>
        <v>16</v>
      </c>
      <c r="AG5" s="22">
        <v>0.6083333333333333</v>
      </c>
      <c r="AH5" s="21">
        <v>0.608333333333334</v>
      </c>
      <c r="AI5" s="25">
        <v>0</v>
      </c>
      <c r="AK5" s="22">
        <v>0.6104166666666667</v>
      </c>
      <c r="AL5" s="30">
        <v>0.6123842592592593</v>
      </c>
      <c r="AM5" s="11">
        <f t="shared" si="14"/>
        <v>0.6122101449275363</v>
      </c>
      <c r="AN5" s="13">
        <f t="shared" si="15"/>
        <v>0.0001741143317229854</v>
      </c>
      <c r="AO5" s="14">
        <f t="shared" si="16"/>
        <v>13</v>
      </c>
      <c r="AP5" s="15">
        <v>0.6143287037037037</v>
      </c>
      <c r="AQ5" s="11">
        <f t="shared" si="17"/>
        <v>0.6144655797101449</v>
      </c>
      <c r="AR5" s="13">
        <f t="shared" si="18"/>
        <v>0.0001368760064411889</v>
      </c>
      <c r="AS5" s="14">
        <f t="shared" si="19"/>
        <v>10</v>
      </c>
      <c r="AT5" s="15">
        <v>0.6176041666666666</v>
      </c>
      <c r="AU5" s="11">
        <f t="shared" si="20"/>
        <v>0.6175</v>
      </c>
      <c r="AV5" s="13">
        <f t="shared" si="21"/>
        <v>0.00010416666666657193</v>
      </c>
      <c r="AW5" s="14">
        <f t="shared" si="22"/>
        <v>7</v>
      </c>
      <c r="AX5" s="22">
        <v>0.63125</v>
      </c>
      <c r="AY5" s="22">
        <f t="shared" si="23"/>
        <v>0.6312500000000001</v>
      </c>
      <c r="AZ5" s="9">
        <v>0</v>
      </c>
      <c r="BB5" s="35">
        <f t="shared" si="24"/>
        <v>255</v>
      </c>
      <c r="BC5" s="35">
        <v>17</v>
      </c>
      <c r="BD5" s="4">
        <v>7</v>
      </c>
    </row>
    <row r="6" spans="1:56" ht="15.75" customHeight="1">
      <c r="A6" s="9">
        <v>20</v>
      </c>
      <c r="B6" s="2" t="s">
        <v>15</v>
      </c>
      <c r="C6" s="3" t="s">
        <v>16</v>
      </c>
      <c r="D6" s="3" t="s">
        <v>60</v>
      </c>
      <c r="E6" s="3" t="s">
        <v>17</v>
      </c>
      <c r="F6" s="32">
        <v>0.463888888888889</v>
      </c>
      <c r="G6" s="33">
        <v>0.47012731481481485</v>
      </c>
      <c r="H6" s="11">
        <f t="shared" si="0"/>
        <v>0.47006911217437547</v>
      </c>
      <c r="I6" s="13">
        <f t="shared" si="1"/>
        <v>5.82026404393754E-05</v>
      </c>
      <c r="J6" s="14">
        <f t="shared" si="2"/>
        <v>3</v>
      </c>
      <c r="K6" s="32">
        <v>0.4777777777777778</v>
      </c>
      <c r="L6" s="32">
        <f t="shared" si="3"/>
        <v>0.4777777777777779</v>
      </c>
      <c r="M6" s="35">
        <v>0</v>
      </c>
      <c r="N6" s="12"/>
      <c r="O6" s="32">
        <v>0.4798611111111111</v>
      </c>
      <c r="P6" s="33">
        <v>0.4873726851851852</v>
      </c>
      <c r="Q6" s="36">
        <f t="shared" si="4"/>
        <v>0.4873630983925102</v>
      </c>
      <c r="R6" s="13">
        <f t="shared" si="5"/>
        <v>9.586792674987077E-06</v>
      </c>
      <c r="S6" s="14">
        <f t="shared" si="6"/>
        <v>0</v>
      </c>
      <c r="T6" s="37">
        <v>0.4954050925925926</v>
      </c>
      <c r="U6" s="36">
        <f t="shared" si="7"/>
        <v>0.4954281487369723</v>
      </c>
      <c r="V6" s="13">
        <f t="shared" si="8"/>
        <v>2.3056144379696164E-05</v>
      </c>
      <c r="W6" s="14">
        <f t="shared" si="9"/>
        <v>0</v>
      </c>
      <c r="X6" s="40">
        <v>0.5006944444444444</v>
      </c>
      <c r="Y6" s="38">
        <f t="shared" si="10"/>
        <v>0.5006944444444444</v>
      </c>
      <c r="Z6" s="39">
        <v>0</v>
      </c>
      <c r="AA6" s="12"/>
      <c r="AB6" s="16">
        <v>0.602777777777778</v>
      </c>
      <c r="AC6" s="15">
        <v>0.604837962962963</v>
      </c>
      <c r="AD6" s="11">
        <f t="shared" si="11"/>
        <v>0.6046987285793258</v>
      </c>
      <c r="AE6" s="13">
        <f t="shared" si="12"/>
        <v>0.00013923438363716567</v>
      </c>
      <c r="AF6" s="14">
        <f t="shared" si="13"/>
        <v>10</v>
      </c>
      <c r="AG6" s="22">
        <v>0.6097222222222222</v>
      </c>
      <c r="AH6" s="21">
        <v>0.609722222222223</v>
      </c>
      <c r="AI6" s="25">
        <v>0</v>
      </c>
      <c r="AK6" s="22">
        <v>0.6118055555555556</v>
      </c>
      <c r="AL6" s="30">
        <v>0.6136226851851853</v>
      </c>
      <c r="AM6" s="11">
        <f t="shared" si="14"/>
        <v>0.6135990338164252</v>
      </c>
      <c r="AN6" s="13">
        <f t="shared" si="15"/>
        <v>2.365136876003593E-05</v>
      </c>
      <c r="AO6" s="14">
        <f t="shared" si="16"/>
        <v>0</v>
      </c>
      <c r="AP6" s="15">
        <v>0.6158912037037038</v>
      </c>
      <c r="AQ6" s="11">
        <f t="shared" si="17"/>
        <v>0.6158544685990338</v>
      </c>
      <c r="AR6" s="13">
        <f t="shared" si="18"/>
        <v>3.673510466994934E-05</v>
      </c>
      <c r="AS6" s="14">
        <f t="shared" si="19"/>
        <v>1</v>
      </c>
      <c r="AT6" s="15">
        <v>0.6188888888888889</v>
      </c>
      <c r="AU6" s="11">
        <f t="shared" si="20"/>
        <v>0.6188888888888889</v>
      </c>
      <c r="AV6" s="13">
        <f t="shared" si="21"/>
        <v>0</v>
      </c>
      <c r="AW6" s="14">
        <f t="shared" si="22"/>
        <v>0</v>
      </c>
      <c r="AX6" s="22">
        <v>0.6326388888888889</v>
      </c>
      <c r="AY6" s="22">
        <f t="shared" si="23"/>
        <v>0.632638888888889</v>
      </c>
      <c r="AZ6" s="9">
        <v>0</v>
      </c>
      <c r="BB6" s="35">
        <f t="shared" si="24"/>
        <v>14</v>
      </c>
      <c r="BC6" s="45">
        <v>1</v>
      </c>
      <c r="BD6" s="4">
        <v>9</v>
      </c>
    </row>
    <row r="7" spans="1:56" ht="15.75" customHeight="1">
      <c r="A7" s="9">
        <v>21</v>
      </c>
      <c r="B7" s="2" t="s">
        <v>5</v>
      </c>
      <c r="C7" s="3" t="s">
        <v>6</v>
      </c>
      <c r="D7" s="3" t="s">
        <v>62</v>
      </c>
      <c r="E7" s="3" t="s">
        <v>7</v>
      </c>
      <c r="F7" s="32">
        <v>0.465277777777778</v>
      </c>
      <c r="G7" s="33">
        <v>0.4712962962962963</v>
      </c>
      <c r="H7" s="11">
        <f t="shared" si="0"/>
        <v>0.47145800106326446</v>
      </c>
      <c r="I7" s="13">
        <f t="shared" si="1"/>
        <v>0.0001617047669681404</v>
      </c>
      <c r="J7" s="14">
        <f t="shared" si="2"/>
        <v>12</v>
      </c>
      <c r="K7" s="32">
        <v>0.4791666666666667</v>
      </c>
      <c r="L7" s="32">
        <f t="shared" si="3"/>
        <v>0.4791666666666669</v>
      </c>
      <c r="M7" s="35">
        <v>0</v>
      </c>
      <c r="N7" s="12"/>
      <c r="O7" s="32">
        <v>0.48125</v>
      </c>
      <c r="P7" s="33">
        <v>0.4888425925925926</v>
      </c>
      <c r="Q7" s="36">
        <f t="shared" si="4"/>
        <v>0.48875198728139907</v>
      </c>
      <c r="R7" s="13">
        <f t="shared" si="5"/>
        <v>9.060531119353676E-05</v>
      </c>
      <c r="S7" s="14">
        <f t="shared" si="6"/>
        <v>6</v>
      </c>
      <c r="T7" s="37">
        <v>0.49680555555555556</v>
      </c>
      <c r="U7" s="36">
        <f t="shared" si="7"/>
        <v>0.49681703762586116</v>
      </c>
      <c r="V7" s="13">
        <f t="shared" si="8"/>
        <v>1.1482070305601777E-05</v>
      </c>
      <c r="W7" s="14">
        <f t="shared" si="9"/>
        <v>0</v>
      </c>
      <c r="X7" s="40">
        <v>0.5020833333333333</v>
      </c>
      <c r="Y7" s="38">
        <f t="shared" si="10"/>
        <v>0.5020833333333333</v>
      </c>
      <c r="Z7" s="39">
        <v>0</v>
      </c>
      <c r="AA7" s="12"/>
      <c r="AB7" s="16">
        <v>0.604166666666667</v>
      </c>
      <c r="AC7" s="15">
        <v>0.6061458333333333</v>
      </c>
      <c r="AD7" s="11">
        <f t="shared" si="11"/>
        <v>0.6060876174682148</v>
      </c>
      <c r="AE7" s="13">
        <f t="shared" si="12"/>
        <v>5.821586511844945E-05</v>
      </c>
      <c r="AF7" s="14">
        <f t="shared" si="13"/>
        <v>3</v>
      </c>
      <c r="AG7" s="22">
        <v>0.611111111111111</v>
      </c>
      <c r="AH7" s="21">
        <v>0.611111111111112</v>
      </c>
      <c r="AI7" s="25">
        <v>0</v>
      </c>
      <c r="AK7" s="22">
        <v>0.6131944444444445</v>
      </c>
      <c r="AL7" s="30">
        <v>0.6149768518518518</v>
      </c>
      <c r="AM7" s="11">
        <f t="shared" si="14"/>
        <v>0.6149879227053141</v>
      </c>
      <c r="AN7" s="13">
        <f t="shared" si="15"/>
        <v>1.1070853462302743E-05</v>
      </c>
      <c r="AO7" s="14">
        <f t="shared" si="16"/>
        <v>0</v>
      </c>
      <c r="AP7" s="15">
        <v>0.6172106481481482</v>
      </c>
      <c r="AQ7" s="11">
        <f t="shared" si="17"/>
        <v>0.6172433574879227</v>
      </c>
      <c r="AR7" s="13">
        <f t="shared" si="18"/>
        <v>3.270933977450596E-05</v>
      </c>
      <c r="AS7" s="14">
        <f t="shared" si="19"/>
        <v>1</v>
      </c>
      <c r="AT7" s="15">
        <v>0.6203240740740741</v>
      </c>
      <c r="AU7" s="11">
        <f t="shared" si="20"/>
        <v>0.6202777777777778</v>
      </c>
      <c r="AV7" s="13">
        <f t="shared" si="21"/>
        <v>4.6296296296266526E-05</v>
      </c>
      <c r="AW7" s="14">
        <f t="shared" si="22"/>
        <v>2</v>
      </c>
      <c r="AX7" s="22">
        <v>0.6340277777777777</v>
      </c>
      <c r="AY7" s="22">
        <f t="shared" si="23"/>
        <v>0.6340277777777779</v>
      </c>
      <c r="AZ7" s="9">
        <v>0</v>
      </c>
      <c r="BB7" s="35">
        <f t="shared" si="24"/>
        <v>24</v>
      </c>
      <c r="BC7" s="35">
        <v>4</v>
      </c>
      <c r="BD7" s="4">
        <v>11</v>
      </c>
    </row>
    <row r="8" spans="1:56" ht="15.75" customHeight="1">
      <c r="A8" s="9">
        <v>25</v>
      </c>
      <c r="B8" s="2" t="s">
        <v>11</v>
      </c>
      <c r="C8" s="3" t="s">
        <v>12</v>
      </c>
      <c r="D8" s="3"/>
      <c r="E8" s="3" t="s">
        <v>7</v>
      </c>
      <c r="F8" s="32">
        <v>0.466666666666667</v>
      </c>
      <c r="G8" s="33">
        <v>0.4728819444444445</v>
      </c>
      <c r="H8" s="11">
        <f t="shared" si="0"/>
        <v>0.47284688995215346</v>
      </c>
      <c r="I8" s="13">
        <f t="shared" si="1"/>
        <v>3.505449229102009E-05</v>
      </c>
      <c r="J8" s="14">
        <f t="shared" si="2"/>
        <v>1</v>
      </c>
      <c r="K8" s="32">
        <v>0.4916666666666667</v>
      </c>
      <c r="L8" s="32">
        <f t="shared" si="3"/>
        <v>0.4805555555555559</v>
      </c>
      <c r="M8" s="66">
        <v>160</v>
      </c>
      <c r="N8" s="12"/>
      <c r="O8" s="32">
        <v>0.4930555555555556</v>
      </c>
      <c r="P8" s="33">
        <v>0.5006828703703704</v>
      </c>
      <c r="Q8" s="36">
        <f t="shared" si="4"/>
        <v>0.5005575428369546</v>
      </c>
      <c r="R8" s="13">
        <f t="shared" si="5"/>
        <v>0.00012532753341576441</v>
      </c>
      <c r="S8" s="14">
        <f t="shared" si="6"/>
        <v>9</v>
      </c>
      <c r="T8" s="37">
        <v>0.5085648148148149</v>
      </c>
      <c r="U8" s="36">
        <f t="shared" si="7"/>
        <v>0.5086225931814168</v>
      </c>
      <c r="V8" s="13">
        <f t="shared" si="8"/>
        <v>5.7778366601923814E-05</v>
      </c>
      <c r="W8" s="14">
        <f t="shared" si="9"/>
        <v>3</v>
      </c>
      <c r="X8" s="40">
        <v>0.513888888888889</v>
      </c>
      <c r="Y8" s="38">
        <f t="shared" si="10"/>
        <v>0.513888888888889</v>
      </c>
      <c r="Z8" s="39">
        <v>0</v>
      </c>
      <c r="AA8" s="12"/>
      <c r="AB8" s="16">
        <v>0.605555555555556</v>
      </c>
      <c r="AC8" s="15">
        <v>0.6078125</v>
      </c>
      <c r="AD8" s="11">
        <f t="shared" si="11"/>
        <v>0.6074765063571038</v>
      </c>
      <c r="AE8" s="13">
        <f t="shared" si="12"/>
        <v>0.00033599364289615963</v>
      </c>
      <c r="AF8" s="14">
        <f t="shared" si="13"/>
        <v>27</v>
      </c>
      <c r="AG8" s="22">
        <v>0.6125</v>
      </c>
      <c r="AH8" s="21">
        <v>0.612500000000001</v>
      </c>
      <c r="AI8" s="25">
        <v>0</v>
      </c>
      <c r="AK8" s="22">
        <v>0.6145833333333334</v>
      </c>
      <c r="AL8" s="30">
        <v>0.6164814814814815</v>
      </c>
      <c r="AM8" s="11">
        <f t="shared" si="14"/>
        <v>0.616376811594203</v>
      </c>
      <c r="AN8" s="13">
        <f t="shared" si="15"/>
        <v>0.0001046698872785301</v>
      </c>
      <c r="AO8" s="14">
        <f t="shared" si="16"/>
        <v>7</v>
      </c>
      <c r="AP8" s="15">
        <v>0.618587962962963</v>
      </c>
      <c r="AQ8" s="11">
        <f t="shared" si="17"/>
        <v>0.6186322463768116</v>
      </c>
      <c r="AR8" s="13">
        <f t="shared" si="18"/>
        <v>4.428341384854484E-05</v>
      </c>
      <c r="AS8" s="14">
        <f t="shared" si="19"/>
        <v>2</v>
      </c>
      <c r="AT8" s="15">
        <v>0.6216782407407407</v>
      </c>
      <c r="AU8" s="11">
        <f t="shared" si="20"/>
        <v>0.6216666666666667</v>
      </c>
      <c r="AV8" s="13">
        <f t="shared" si="21"/>
        <v>1.1574074074038876E-05</v>
      </c>
      <c r="AW8" s="14">
        <f t="shared" si="22"/>
        <v>0</v>
      </c>
      <c r="AX8" s="22">
        <v>0.6354166666666666</v>
      </c>
      <c r="AY8" s="22">
        <f t="shared" si="23"/>
        <v>0.6354166666666667</v>
      </c>
      <c r="AZ8" s="9">
        <v>0</v>
      </c>
      <c r="BB8" s="35">
        <f t="shared" si="24"/>
        <v>209</v>
      </c>
      <c r="BC8" s="35">
        <v>16</v>
      </c>
      <c r="BD8" s="4">
        <v>13</v>
      </c>
    </row>
    <row r="9" spans="1:56" ht="15.75" customHeight="1">
      <c r="A9" s="9">
        <v>27</v>
      </c>
      <c r="B9" s="2" t="s">
        <v>29</v>
      </c>
      <c r="C9" s="3" t="s">
        <v>30</v>
      </c>
      <c r="D9" s="3" t="s">
        <v>59</v>
      </c>
      <c r="E9" s="3" t="s">
        <v>31</v>
      </c>
      <c r="F9" s="32">
        <v>0.468055555555556</v>
      </c>
      <c r="G9" s="33">
        <v>0.47436342592592595</v>
      </c>
      <c r="H9" s="11">
        <f t="shared" si="0"/>
        <v>0.47423577884104245</v>
      </c>
      <c r="I9" s="13">
        <f t="shared" si="1"/>
        <v>0.00012764708488349763</v>
      </c>
      <c r="J9" s="14">
        <f t="shared" si="2"/>
        <v>9</v>
      </c>
      <c r="K9" s="32">
        <v>0.48194444444444445</v>
      </c>
      <c r="L9" s="32">
        <f t="shared" si="3"/>
        <v>0.4819444444444449</v>
      </c>
      <c r="M9" s="35">
        <v>0</v>
      </c>
      <c r="N9" s="12"/>
      <c r="O9" s="32">
        <v>0.4840277777777778</v>
      </c>
      <c r="P9" s="33">
        <v>0.49158564814814815</v>
      </c>
      <c r="Q9" s="36">
        <f t="shared" si="4"/>
        <v>0.49152976505917684</v>
      </c>
      <c r="R9" s="13">
        <f t="shared" si="5"/>
        <v>5.5883088971309114E-05</v>
      </c>
      <c r="S9" s="14">
        <f t="shared" si="6"/>
        <v>3</v>
      </c>
      <c r="T9" s="37">
        <v>0.49959490740740736</v>
      </c>
      <c r="U9" s="36">
        <f t="shared" si="7"/>
        <v>0.4995948154036389</v>
      </c>
      <c r="V9" s="13">
        <f t="shared" si="8"/>
        <v>9.20037684370989E-08</v>
      </c>
      <c r="W9" s="14">
        <f t="shared" si="9"/>
        <v>0</v>
      </c>
      <c r="X9" s="40">
        <v>0.5048611111111111</v>
      </c>
      <c r="Y9" s="38">
        <f t="shared" si="10"/>
        <v>0.5048611111111111</v>
      </c>
      <c r="Z9" s="39">
        <v>0</v>
      </c>
      <c r="AA9" s="12"/>
      <c r="AB9" s="16">
        <v>0.606944444444444</v>
      </c>
      <c r="AC9" s="15">
        <v>0.6087847222222222</v>
      </c>
      <c r="AD9" s="11">
        <f t="shared" si="11"/>
        <v>0.6088653952459918</v>
      </c>
      <c r="AE9" s="13">
        <f t="shared" si="12"/>
        <v>8.067302376957297E-05</v>
      </c>
      <c r="AF9" s="14">
        <f t="shared" si="13"/>
        <v>5</v>
      </c>
      <c r="AG9" s="22">
        <v>0.6138888888888888</v>
      </c>
      <c r="AH9" s="21">
        <v>0.61388888888889</v>
      </c>
      <c r="AI9" s="25">
        <v>0</v>
      </c>
      <c r="AK9" s="22">
        <v>0.6159722222222223</v>
      </c>
      <c r="AL9" s="30">
        <v>0.6179050925925925</v>
      </c>
      <c r="AM9" s="11">
        <f t="shared" si="14"/>
        <v>0.6177657004830919</v>
      </c>
      <c r="AN9" s="13">
        <f t="shared" si="15"/>
        <v>0.00013939210950064673</v>
      </c>
      <c r="AO9" s="14">
        <f t="shared" si="16"/>
        <v>10</v>
      </c>
      <c r="AP9" s="15">
        <v>0.620162037037037</v>
      </c>
      <c r="AQ9" s="11">
        <f t="shared" si="17"/>
        <v>0.6200211352657005</v>
      </c>
      <c r="AR9" s="13">
        <f t="shared" si="18"/>
        <v>0.00014090177133652126</v>
      </c>
      <c r="AS9" s="14">
        <f t="shared" si="19"/>
        <v>10</v>
      </c>
      <c r="AT9" s="15">
        <v>0.6232175925925926</v>
      </c>
      <c r="AU9" s="11">
        <f t="shared" si="20"/>
        <v>0.6230555555555556</v>
      </c>
      <c r="AV9" s="13">
        <f t="shared" si="21"/>
        <v>0.00016203703703698835</v>
      </c>
      <c r="AW9" s="14">
        <f t="shared" si="22"/>
        <v>12</v>
      </c>
      <c r="AX9" s="22">
        <v>0.6368055555555555</v>
      </c>
      <c r="AY9" s="22">
        <f t="shared" si="23"/>
        <v>0.6368055555555556</v>
      </c>
      <c r="AZ9" s="9">
        <v>0</v>
      </c>
      <c r="BB9" s="35">
        <f t="shared" si="24"/>
        <v>49</v>
      </c>
      <c r="BC9" s="35">
        <v>8</v>
      </c>
      <c r="BD9" s="4">
        <v>15</v>
      </c>
    </row>
    <row r="10" spans="1:56" ht="15.75" customHeight="1">
      <c r="A10" s="9">
        <v>32</v>
      </c>
      <c r="B10" s="2" t="s">
        <v>43</v>
      </c>
      <c r="C10" s="3" t="s">
        <v>92</v>
      </c>
      <c r="D10" s="3"/>
      <c r="E10" s="3" t="s">
        <v>44</v>
      </c>
      <c r="F10" s="32">
        <v>0.469444444444445</v>
      </c>
      <c r="G10" s="33">
        <v>0.47511574074074076</v>
      </c>
      <c r="H10" s="11">
        <f t="shared" si="0"/>
        <v>0.47562466772993145</v>
      </c>
      <c r="I10" s="13">
        <f t="shared" si="1"/>
        <v>0.0005089269891906945</v>
      </c>
      <c r="J10" s="14">
        <f t="shared" si="2"/>
        <v>42</v>
      </c>
      <c r="K10" s="32">
        <v>0.48333333333333334</v>
      </c>
      <c r="L10" s="32">
        <f t="shared" si="3"/>
        <v>0.4833333333333339</v>
      </c>
      <c r="M10" s="35">
        <v>0</v>
      </c>
      <c r="N10" s="12"/>
      <c r="O10" s="32">
        <v>0.48541666666666666</v>
      </c>
      <c r="P10" s="33">
        <v>0.4930555555555556</v>
      </c>
      <c r="Q10" s="36">
        <f t="shared" si="4"/>
        <v>0.4929186539480657</v>
      </c>
      <c r="R10" s="13">
        <f t="shared" si="5"/>
        <v>0.0001369016074898588</v>
      </c>
      <c r="S10" s="14">
        <f t="shared" si="6"/>
        <v>10</v>
      </c>
      <c r="T10" s="37">
        <v>0.5009375</v>
      </c>
      <c r="U10" s="36">
        <f t="shared" si="7"/>
        <v>0.5009837042925278</v>
      </c>
      <c r="V10" s="13">
        <f t="shared" si="8"/>
        <v>4.6204292527773916E-05</v>
      </c>
      <c r="W10" s="14">
        <f t="shared" si="9"/>
        <v>2</v>
      </c>
      <c r="X10" s="40">
        <v>0.50625</v>
      </c>
      <c r="Y10" s="38">
        <f t="shared" si="10"/>
        <v>0.50625</v>
      </c>
      <c r="Z10" s="39">
        <v>0</v>
      </c>
      <c r="AA10" s="12"/>
      <c r="AB10" s="16">
        <v>0.608333333333333</v>
      </c>
      <c r="AC10" s="15">
        <v>0.610162037037037</v>
      </c>
      <c r="AD10" s="11">
        <f t="shared" si="11"/>
        <v>0.6102542841348808</v>
      </c>
      <c r="AE10" s="13">
        <f t="shared" si="12"/>
        <v>9.224709784383389E-05</v>
      </c>
      <c r="AF10" s="14">
        <f t="shared" si="13"/>
        <v>6</v>
      </c>
      <c r="AG10" s="22">
        <v>0.6152777777777778</v>
      </c>
      <c r="AH10" s="21">
        <v>0.615277777777779</v>
      </c>
      <c r="AI10" s="25">
        <v>0</v>
      </c>
      <c r="AK10" s="22">
        <v>0.6173611111111111</v>
      </c>
      <c r="AL10" s="30">
        <v>0.6196527777777777</v>
      </c>
      <c r="AM10" s="11">
        <f t="shared" si="14"/>
        <v>0.6191545893719808</v>
      </c>
      <c r="AN10" s="13">
        <f t="shared" si="15"/>
        <v>0.0004981884057969621</v>
      </c>
      <c r="AO10" s="14">
        <f t="shared" si="16"/>
        <v>41</v>
      </c>
      <c r="AP10" s="15">
        <v>0.6219212962962963</v>
      </c>
      <c r="AQ10" s="11">
        <f t="shared" si="17"/>
        <v>0.6214100241545893</v>
      </c>
      <c r="AR10" s="13">
        <f t="shared" si="18"/>
        <v>0.0005112721417069865</v>
      </c>
      <c r="AS10" s="14">
        <f t="shared" si="19"/>
        <v>42</v>
      </c>
      <c r="AT10" s="15">
        <v>0.6243171296296296</v>
      </c>
      <c r="AU10" s="11">
        <f t="shared" si="20"/>
        <v>0.6244444444444445</v>
      </c>
      <c r="AV10" s="13">
        <f t="shared" si="21"/>
        <v>0.00012731481481487172</v>
      </c>
      <c r="AW10" s="14">
        <f t="shared" si="22"/>
        <v>9</v>
      </c>
      <c r="AX10" s="22">
        <v>0.6381944444444444</v>
      </c>
      <c r="AY10" s="22">
        <f t="shared" si="23"/>
        <v>0.6381944444444445</v>
      </c>
      <c r="AZ10" s="9">
        <v>0</v>
      </c>
      <c r="BB10" s="35">
        <f t="shared" si="24"/>
        <v>152</v>
      </c>
      <c r="BC10" s="35">
        <v>15</v>
      </c>
      <c r="BD10" s="4">
        <v>17</v>
      </c>
    </row>
    <row r="11" spans="1:56" ht="15.75" customHeight="1">
      <c r="A11" s="9">
        <v>44</v>
      </c>
      <c r="B11" s="2" t="s">
        <v>39</v>
      </c>
      <c r="C11" s="3" t="s">
        <v>40</v>
      </c>
      <c r="D11" s="3"/>
      <c r="E11" s="3" t="s">
        <v>31</v>
      </c>
      <c r="F11" s="32">
        <v>0.470833333333334</v>
      </c>
      <c r="G11" s="33">
        <v>0.47702546296296294</v>
      </c>
      <c r="H11" s="11">
        <f t="shared" si="0"/>
        <v>0.47701355661882044</v>
      </c>
      <c r="I11" s="13">
        <f t="shared" si="1"/>
        <v>1.1906344142498249E-05</v>
      </c>
      <c r="J11" s="14">
        <f t="shared" si="2"/>
        <v>0</v>
      </c>
      <c r="K11" s="32">
        <v>0.4847222222222222</v>
      </c>
      <c r="L11" s="32">
        <f t="shared" si="3"/>
        <v>0.4847222222222229</v>
      </c>
      <c r="M11" s="35">
        <v>0</v>
      </c>
      <c r="N11" s="12"/>
      <c r="O11" s="32">
        <v>0.48680555555555555</v>
      </c>
      <c r="P11" s="33">
        <v>0.4943518518518519</v>
      </c>
      <c r="Q11" s="36">
        <f t="shared" si="4"/>
        <v>0.4943075428369546</v>
      </c>
      <c r="R11" s="13">
        <f t="shared" si="5"/>
        <v>4.430901489727024E-05</v>
      </c>
      <c r="S11" s="14">
        <f t="shared" si="6"/>
        <v>2</v>
      </c>
      <c r="T11" s="37">
        <v>0.5023958333333333</v>
      </c>
      <c r="U11" s="36">
        <f t="shared" si="7"/>
        <v>0.5023725931814167</v>
      </c>
      <c r="V11" s="13">
        <f t="shared" si="8"/>
        <v>2.3240151916570362E-05</v>
      </c>
      <c r="W11" s="14">
        <f t="shared" si="9"/>
        <v>0</v>
      </c>
      <c r="X11" s="40">
        <v>0.5076388888888889</v>
      </c>
      <c r="Y11" s="38">
        <f t="shared" si="10"/>
        <v>0.5076388888888889</v>
      </c>
      <c r="Z11" s="39">
        <v>0</v>
      </c>
      <c r="AA11" s="12"/>
      <c r="AB11" s="16">
        <v>0.609722222222222</v>
      </c>
      <c r="AC11" s="15">
        <v>0.6117361111111111</v>
      </c>
      <c r="AD11" s="11">
        <f t="shared" si="11"/>
        <v>0.6116431730237699</v>
      </c>
      <c r="AE11" s="13">
        <f t="shared" si="12"/>
        <v>9.293808734123221E-05</v>
      </c>
      <c r="AF11" s="14">
        <f t="shared" si="13"/>
        <v>6</v>
      </c>
      <c r="AG11" s="22">
        <v>0.6166666666666667</v>
      </c>
      <c r="AH11" s="21">
        <v>0.616666666666669</v>
      </c>
      <c r="AI11" s="25">
        <v>0</v>
      </c>
      <c r="AK11" s="22">
        <v>0.61875</v>
      </c>
      <c r="AL11" s="30">
        <v>0.6205555555555555</v>
      </c>
      <c r="AM11" s="11">
        <f t="shared" si="14"/>
        <v>0.6205434782608696</v>
      </c>
      <c r="AN11" s="13">
        <f t="shared" si="15"/>
        <v>1.207729468588603E-05</v>
      </c>
      <c r="AO11" s="14">
        <f t="shared" si="16"/>
        <v>0</v>
      </c>
      <c r="AP11" s="15">
        <v>0.622800925925926</v>
      </c>
      <c r="AQ11" s="11">
        <f t="shared" si="17"/>
        <v>0.6227989130434782</v>
      </c>
      <c r="AR11" s="13">
        <f t="shared" si="18"/>
        <v>2.0128824477216867E-06</v>
      </c>
      <c r="AS11" s="14">
        <f t="shared" si="19"/>
        <v>0</v>
      </c>
      <c r="AT11" s="15">
        <v>0.6257291666666667</v>
      </c>
      <c r="AU11" s="11">
        <f t="shared" si="20"/>
        <v>0.6258333333333334</v>
      </c>
      <c r="AV11" s="13">
        <f t="shared" si="21"/>
        <v>0.00010416666666668295</v>
      </c>
      <c r="AW11" s="14">
        <f t="shared" si="22"/>
        <v>7</v>
      </c>
      <c r="AX11" s="22">
        <v>0.6395833333333333</v>
      </c>
      <c r="AY11" s="22">
        <f t="shared" si="23"/>
        <v>0.6395833333333334</v>
      </c>
      <c r="AZ11" s="9">
        <v>0</v>
      </c>
      <c r="BB11" s="35">
        <f t="shared" si="24"/>
        <v>15</v>
      </c>
      <c r="BC11" s="35">
        <v>2</v>
      </c>
      <c r="BD11" s="4">
        <v>19</v>
      </c>
    </row>
    <row r="12" spans="1:56" ht="15.75" customHeight="1">
      <c r="A12" s="9">
        <v>110</v>
      </c>
      <c r="B12" s="2" t="s">
        <v>21</v>
      </c>
      <c r="C12" s="3" t="s">
        <v>22</v>
      </c>
      <c r="D12" s="3"/>
      <c r="E12" s="3" t="s">
        <v>23</v>
      </c>
      <c r="F12" s="32">
        <v>0.472222222222223</v>
      </c>
      <c r="G12" s="33">
        <v>0.4786111111111111</v>
      </c>
      <c r="H12" s="11">
        <f t="shared" si="0"/>
        <v>0.47840244550770944</v>
      </c>
      <c r="I12" s="13">
        <f t="shared" si="1"/>
        <v>0.00020866560340165874</v>
      </c>
      <c r="J12" s="14">
        <f t="shared" si="2"/>
        <v>16</v>
      </c>
      <c r="K12" s="32">
        <v>0.48541666666666666</v>
      </c>
      <c r="L12" s="32">
        <f t="shared" si="3"/>
        <v>0.4861111111111119</v>
      </c>
      <c r="M12" s="35">
        <v>60</v>
      </c>
      <c r="N12" s="12"/>
      <c r="O12" s="32">
        <v>0.48819444444444443</v>
      </c>
      <c r="P12" s="33">
        <v>0.49704861111111115</v>
      </c>
      <c r="Q12" s="36">
        <f t="shared" si="4"/>
        <v>0.4956964317258435</v>
      </c>
      <c r="R12" s="13">
        <f t="shared" si="5"/>
        <v>0.00135217938526766</v>
      </c>
      <c r="S12" s="14">
        <f t="shared" si="6"/>
        <v>115</v>
      </c>
      <c r="T12" s="37">
        <v>0.5061342592592593</v>
      </c>
      <c r="U12" s="36">
        <f t="shared" si="7"/>
        <v>0.5037614820703056</v>
      </c>
      <c r="V12" s="13">
        <f t="shared" si="8"/>
        <v>0.0023727771889536786</v>
      </c>
      <c r="W12" s="14">
        <f t="shared" si="9"/>
        <v>203</v>
      </c>
      <c r="X12" s="40">
        <v>0.5111111111111112</v>
      </c>
      <c r="Y12" s="38">
        <f t="shared" si="10"/>
        <v>0.5090277777777777</v>
      </c>
      <c r="Z12" s="39">
        <v>30</v>
      </c>
      <c r="AA12" s="12"/>
      <c r="AB12" s="16">
        <v>0.611111111111111</v>
      </c>
      <c r="AC12" s="15">
        <v>0.6135995370370371</v>
      </c>
      <c r="AD12" s="11">
        <f t="shared" si="11"/>
        <v>0.6130320619126589</v>
      </c>
      <c r="AE12" s="13">
        <f t="shared" si="12"/>
        <v>0.0005674751243781584</v>
      </c>
      <c r="AF12" s="14">
        <f t="shared" si="13"/>
        <v>47</v>
      </c>
      <c r="AG12" s="22">
        <v>0.6180555555555556</v>
      </c>
      <c r="AH12" s="21">
        <v>0.618055555555558</v>
      </c>
      <c r="AI12" s="25">
        <v>0</v>
      </c>
      <c r="AK12" s="22">
        <v>0.6201388888888889</v>
      </c>
      <c r="AL12" s="30">
        <v>0.6231712962962963</v>
      </c>
      <c r="AM12" s="11">
        <f t="shared" si="14"/>
        <v>0.6219323671497585</v>
      </c>
      <c r="AN12" s="13">
        <f t="shared" si="15"/>
        <v>0.0012389291465377816</v>
      </c>
      <c r="AO12" s="14">
        <f t="shared" si="16"/>
        <v>105</v>
      </c>
      <c r="AP12" s="15">
        <v>0.6260648148148148</v>
      </c>
      <c r="AQ12" s="11">
        <f t="shared" si="17"/>
        <v>0.6241878019323671</v>
      </c>
      <c r="AR12" s="13">
        <f t="shared" si="18"/>
        <v>0.0018770128824476817</v>
      </c>
      <c r="AS12" s="14">
        <f t="shared" si="19"/>
        <v>160</v>
      </c>
      <c r="AT12" s="15">
        <v>0.6288425925925926</v>
      </c>
      <c r="AU12" s="11">
        <f t="shared" si="20"/>
        <v>0.6272222222222222</v>
      </c>
      <c r="AV12" s="13">
        <f t="shared" si="21"/>
        <v>0.0016203703703703276</v>
      </c>
      <c r="AW12" s="14">
        <f t="shared" si="22"/>
        <v>138</v>
      </c>
      <c r="AX12" s="22">
        <v>0.6409722222222222</v>
      </c>
      <c r="AY12" s="22">
        <f t="shared" si="23"/>
        <v>0.6409722222222223</v>
      </c>
      <c r="AZ12" s="9">
        <v>0</v>
      </c>
      <c r="BB12" s="35">
        <f t="shared" si="24"/>
        <v>874</v>
      </c>
      <c r="BC12" s="35">
        <v>24</v>
      </c>
      <c r="BD12" s="4">
        <v>21</v>
      </c>
    </row>
    <row r="13" spans="1:56" ht="15.75" customHeight="1">
      <c r="A13" s="9">
        <v>113</v>
      </c>
      <c r="B13" s="2" t="s">
        <v>45</v>
      </c>
      <c r="C13" s="3" t="s">
        <v>46</v>
      </c>
      <c r="D13" s="3"/>
      <c r="E13" s="3" t="s">
        <v>23</v>
      </c>
      <c r="F13" s="32">
        <v>0.473611111111112</v>
      </c>
      <c r="G13" s="33">
        <v>0.47942129629629626</v>
      </c>
      <c r="H13" s="11">
        <f t="shared" si="0"/>
        <v>0.47979133439659843</v>
      </c>
      <c r="I13" s="13">
        <f t="shared" si="1"/>
        <v>0.00037003810030217243</v>
      </c>
      <c r="J13" s="14">
        <f t="shared" si="2"/>
        <v>30</v>
      </c>
      <c r="K13" s="32">
        <v>0.4875</v>
      </c>
      <c r="L13" s="32">
        <f t="shared" si="3"/>
        <v>0.4875000000000009</v>
      </c>
      <c r="M13" s="35">
        <v>0</v>
      </c>
      <c r="N13" s="12"/>
      <c r="O13" s="32">
        <v>0.4902777777777778</v>
      </c>
      <c r="P13" s="33">
        <v>0.49797453703703703</v>
      </c>
      <c r="Q13" s="36">
        <f t="shared" si="4"/>
        <v>0.49777976505917687</v>
      </c>
      <c r="R13" s="13">
        <f t="shared" si="5"/>
        <v>0.0001947719778601642</v>
      </c>
      <c r="S13" s="14">
        <f t="shared" si="6"/>
        <v>15</v>
      </c>
      <c r="T13" s="37">
        <v>0.5061342592592593</v>
      </c>
      <c r="U13" s="36">
        <f t="shared" si="7"/>
        <v>0.505844815403639</v>
      </c>
      <c r="V13" s="13">
        <f t="shared" si="8"/>
        <v>0.00028944385562024166</v>
      </c>
      <c r="W13" s="14">
        <f t="shared" si="9"/>
        <v>23</v>
      </c>
      <c r="X13" s="40">
        <v>0.5111111111111112</v>
      </c>
      <c r="Y13" s="38">
        <f t="shared" si="10"/>
        <v>0.5111111111111112</v>
      </c>
      <c r="Z13" s="39">
        <v>0</v>
      </c>
      <c r="AA13" s="12"/>
      <c r="AB13" s="16">
        <v>0.6125</v>
      </c>
      <c r="AC13" s="15">
        <v>0.6145601851851852</v>
      </c>
      <c r="AD13" s="11">
        <f t="shared" si="11"/>
        <v>0.6144209508015479</v>
      </c>
      <c r="AE13" s="13">
        <f t="shared" si="12"/>
        <v>0.0001392343836372767</v>
      </c>
      <c r="AF13" s="14">
        <f t="shared" si="13"/>
        <v>10</v>
      </c>
      <c r="AG13" s="22">
        <v>0.61875</v>
      </c>
      <c r="AH13" s="21">
        <v>0.619444444444447</v>
      </c>
      <c r="AI13" s="25">
        <v>60</v>
      </c>
      <c r="AK13" s="22">
        <v>0.6208333333333333</v>
      </c>
      <c r="AL13" s="30">
        <v>0.6233101851851852</v>
      </c>
      <c r="AM13" s="11">
        <f t="shared" si="14"/>
        <v>0.622626811594203</v>
      </c>
      <c r="AN13" s="13">
        <f t="shared" si="15"/>
        <v>0.0006833735909822503</v>
      </c>
      <c r="AO13" s="14">
        <f t="shared" si="16"/>
        <v>57</v>
      </c>
      <c r="AP13" s="15">
        <v>0.626099537037037</v>
      </c>
      <c r="AQ13" s="11">
        <f t="shared" si="17"/>
        <v>0.6248822463768116</v>
      </c>
      <c r="AR13" s="13">
        <f t="shared" si="18"/>
        <v>0.0012172906602254674</v>
      </c>
      <c r="AS13" s="14">
        <f t="shared" si="19"/>
        <v>103</v>
      </c>
      <c r="AT13" s="15">
        <v>0.6281712962962963</v>
      </c>
      <c r="AU13" s="11">
        <f t="shared" si="20"/>
        <v>0.6279166666666667</v>
      </c>
      <c r="AV13" s="13">
        <f t="shared" si="21"/>
        <v>0.0002546296296296324</v>
      </c>
      <c r="AW13" s="14">
        <f t="shared" si="22"/>
        <v>20</v>
      </c>
      <c r="AX13" s="22">
        <v>0.6416666666666667</v>
      </c>
      <c r="AY13" s="22">
        <f t="shared" si="23"/>
        <v>0.6416666666666667</v>
      </c>
      <c r="AZ13" s="9">
        <v>0</v>
      </c>
      <c r="BB13" s="35">
        <f t="shared" si="24"/>
        <v>318</v>
      </c>
      <c r="BC13" s="35">
        <v>19</v>
      </c>
      <c r="BD13" s="4">
        <v>23</v>
      </c>
    </row>
    <row r="14" spans="1:56" ht="15.75" customHeight="1">
      <c r="A14" s="9">
        <v>115</v>
      </c>
      <c r="B14" s="2" t="s">
        <v>36</v>
      </c>
      <c r="C14" s="3" t="s">
        <v>37</v>
      </c>
      <c r="D14" s="3"/>
      <c r="E14" s="3" t="s">
        <v>38</v>
      </c>
      <c r="F14" s="32">
        <v>0.475000000000001</v>
      </c>
      <c r="G14" s="33">
        <v>0.4794791666666667</v>
      </c>
      <c r="H14" s="11">
        <f t="shared" si="0"/>
        <v>0.48118022328548743</v>
      </c>
      <c r="I14" s="13">
        <f t="shared" si="1"/>
        <v>0.001701056618820751</v>
      </c>
      <c r="J14" s="14">
        <f t="shared" si="2"/>
        <v>145</v>
      </c>
      <c r="K14" s="32">
        <v>0.4888888888888889</v>
      </c>
      <c r="L14" s="32">
        <f t="shared" si="3"/>
        <v>0.48888888888888987</v>
      </c>
      <c r="M14" s="35">
        <v>0</v>
      </c>
      <c r="N14" s="12"/>
      <c r="O14" s="32">
        <v>0.4916666666666667</v>
      </c>
      <c r="P14" s="33">
        <v>0.4982060185185185</v>
      </c>
      <c r="Q14" s="36">
        <f t="shared" si="4"/>
        <v>0.49916865394806575</v>
      </c>
      <c r="R14" s="13">
        <f t="shared" si="5"/>
        <v>0.0009626354295472761</v>
      </c>
      <c r="S14" s="14">
        <f t="shared" si="6"/>
        <v>81</v>
      </c>
      <c r="T14" s="37">
        <v>0.5064930555555556</v>
      </c>
      <c r="U14" s="36">
        <f t="shared" si="7"/>
        <v>0.5072337042925279</v>
      </c>
      <c r="V14" s="13">
        <f t="shared" si="8"/>
        <v>0.0007406487369723269</v>
      </c>
      <c r="W14" s="14">
        <f t="shared" si="9"/>
        <v>62</v>
      </c>
      <c r="X14" s="40">
        <v>0.5125</v>
      </c>
      <c r="Y14" s="38">
        <f t="shared" si="10"/>
        <v>0.5125000000000001</v>
      </c>
      <c r="Z14" s="39">
        <v>0</v>
      </c>
      <c r="AA14" s="12"/>
      <c r="AB14" s="16">
        <v>0.613888888888889</v>
      </c>
      <c r="AC14" s="15">
        <v>0.6160532407407407</v>
      </c>
      <c r="AD14" s="11">
        <f t="shared" si="11"/>
        <v>0.6158098396904369</v>
      </c>
      <c r="AE14" s="13">
        <f t="shared" si="12"/>
        <v>0.00024340105030384862</v>
      </c>
      <c r="AF14" s="14">
        <f t="shared" si="13"/>
        <v>19</v>
      </c>
      <c r="AG14" s="22">
        <v>0.6194444444444445</v>
      </c>
      <c r="AH14" s="21">
        <v>0.620833333333336</v>
      </c>
      <c r="AI14" s="25">
        <v>120</v>
      </c>
      <c r="AK14" s="22">
        <v>0.6229166666666667</v>
      </c>
      <c r="AL14" s="30">
        <v>0.6252662037037037</v>
      </c>
      <c r="AM14" s="11">
        <f t="shared" si="14"/>
        <v>0.6247101449275363</v>
      </c>
      <c r="AN14" s="13">
        <f t="shared" si="15"/>
        <v>0.0005560587761673785</v>
      </c>
      <c r="AO14" s="14">
        <f t="shared" si="16"/>
        <v>46</v>
      </c>
      <c r="AP14" s="15">
        <v>0.6278472222222222</v>
      </c>
      <c r="AQ14" s="11">
        <f t="shared" si="17"/>
        <v>0.6269655797101449</v>
      </c>
      <c r="AR14" s="13">
        <f t="shared" si="18"/>
        <v>0.0008816425120773408</v>
      </c>
      <c r="AS14" s="14">
        <f t="shared" si="19"/>
        <v>74</v>
      </c>
      <c r="AT14" s="15">
        <v>0.6288657407407408</v>
      </c>
      <c r="AU14" s="11">
        <f t="shared" si="20"/>
        <v>0.63</v>
      </c>
      <c r="AV14" s="13">
        <f t="shared" si="21"/>
        <v>0.0011342592592592515</v>
      </c>
      <c r="AW14" s="14">
        <f t="shared" si="22"/>
        <v>96</v>
      </c>
      <c r="AX14" s="22">
        <v>0.64375</v>
      </c>
      <c r="AY14" s="22">
        <f t="shared" si="23"/>
        <v>0.64375</v>
      </c>
      <c r="AZ14" s="9">
        <v>0</v>
      </c>
      <c r="BB14" s="35">
        <f t="shared" si="24"/>
        <v>643</v>
      </c>
      <c r="BC14" s="35">
        <v>22</v>
      </c>
      <c r="BD14" s="4">
        <v>25</v>
      </c>
    </row>
    <row r="15" spans="1:56" ht="15.75" customHeight="1">
      <c r="A15" s="9">
        <v>120</v>
      </c>
      <c r="B15" s="2" t="s">
        <v>47</v>
      </c>
      <c r="C15" s="3" t="s">
        <v>48</v>
      </c>
      <c r="D15" s="3"/>
      <c r="E15" s="3" t="s">
        <v>7</v>
      </c>
      <c r="F15" s="32">
        <v>0.474305555555557</v>
      </c>
      <c r="G15" s="33">
        <v>0.4794444444444444</v>
      </c>
      <c r="H15" s="11">
        <f t="shared" si="0"/>
        <v>0.48048577884104343</v>
      </c>
      <c r="I15" s="13">
        <f t="shared" si="1"/>
        <v>0.0010413343965990363</v>
      </c>
      <c r="J15" s="14">
        <f t="shared" si="2"/>
        <v>88</v>
      </c>
      <c r="K15" s="32">
        <v>0.48819444444444443</v>
      </c>
      <c r="L15" s="32">
        <f t="shared" si="3"/>
        <v>0.4881944444444459</v>
      </c>
      <c r="M15" s="35">
        <v>0</v>
      </c>
      <c r="N15" s="12"/>
      <c r="O15" s="32">
        <v>0.4909722222222222</v>
      </c>
      <c r="P15" s="33">
        <v>0.49732638888888886</v>
      </c>
      <c r="Q15" s="36">
        <f t="shared" si="4"/>
        <v>0.49847420950362126</v>
      </c>
      <c r="R15" s="13">
        <f t="shared" si="5"/>
        <v>0.0011478206147323977</v>
      </c>
      <c r="S15" s="14">
        <f t="shared" si="6"/>
        <v>97</v>
      </c>
      <c r="T15" s="37">
        <v>0.5053935185185185</v>
      </c>
      <c r="U15" s="36">
        <f t="shared" si="7"/>
        <v>0.5065392598480833</v>
      </c>
      <c r="V15" s="13">
        <f t="shared" si="8"/>
        <v>0.0011457413295647978</v>
      </c>
      <c r="W15" s="14">
        <f t="shared" si="9"/>
        <v>97</v>
      </c>
      <c r="X15" s="40">
        <v>0.5104166666666666</v>
      </c>
      <c r="Y15" s="38">
        <f t="shared" si="10"/>
        <v>0.5118055555555555</v>
      </c>
      <c r="Z15" s="39">
        <v>120</v>
      </c>
      <c r="AA15" s="12"/>
      <c r="AB15" s="16">
        <v>0.613194444444444</v>
      </c>
      <c r="AC15" s="15">
        <v>0.6146296296296296</v>
      </c>
      <c r="AD15" s="11">
        <f t="shared" si="11"/>
        <v>0.6151153952459919</v>
      </c>
      <c r="AE15" s="13">
        <f t="shared" si="12"/>
        <v>0.0004857656163622659</v>
      </c>
      <c r="AF15" s="14">
        <f t="shared" si="13"/>
        <v>40</v>
      </c>
      <c r="AG15" s="22">
        <v>0.6194444444444445</v>
      </c>
      <c r="AH15" s="22">
        <v>0.620138888888891</v>
      </c>
      <c r="AI15" s="25">
        <v>60</v>
      </c>
      <c r="AK15" s="22">
        <v>0.6222222222222222</v>
      </c>
      <c r="AL15" s="30">
        <v>0.6234953703703704</v>
      </c>
      <c r="AM15" s="11">
        <f t="shared" si="14"/>
        <v>0.6240157004830919</v>
      </c>
      <c r="AN15" s="13">
        <f t="shared" si="15"/>
        <v>0.0005203301127214566</v>
      </c>
      <c r="AO15" s="14">
        <f t="shared" si="16"/>
        <v>43</v>
      </c>
      <c r="AP15" s="15">
        <v>0.6261226851851852</v>
      </c>
      <c r="AQ15" s="11">
        <f t="shared" si="17"/>
        <v>0.6262711352657004</v>
      </c>
      <c r="AR15" s="13">
        <f t="shared" si="18"/>
        <v>0.0001484500805152278</v>
      </c>
      <c r="AS15" s="14">
        <f t="shared" si="19"/>
        <v>11</v>
      </c>
      <c r="AT15" s="15">
        <v>0.628287037037037</v>
      </c>
      <c r="AU15" s="11">
        <f t="shared" si="20"/>
        <v>0.6293055555555556</v>
      </c>
      <c r="AV15" s="13">
        <f t="shared" si="21"/>
        <v>0.0010185185185185297</v>
      </c>
      <c r="AW15" s="14">
        <f t="shared" si="22"/>
        <v>86</v>
      </c>
      <c r="AX15" s="22">
        <v>0.6430555555555556</v>
      </c>
      <c r="AY15" s="22">
        <f t="shared" si="23"/>
        <v>0.6430555555555556</v>
      </c>
      <c r="AZ15" s="9">
        <v>0</v>
      </c>
      <c r="BB15" s="35">
        <f t="shared" si="24"/>
        <v>642</v>
      </c>
      <c r="BC15" s="35">
        <v>21</v>
      </c>
      <c r="BD15" s="4">
        <v>24</v>
      </c>
    </row>
    <row r="16" spans="1:56" ht="15.75" customHeight="1">
      <c r="A16" s="9">
        <v>123</v>
      </c>
      <c r="B16" s="2" t="s">
        <v>18</v>
      </c>
      <c r="C16" s="3" t="s">
        <v>19</v>
      </c>
      <c r="D16" s="3"/>
      <c r="E16" s="3" t="s">
        <v>20</v>
      </c>
      <c r="F16" s="32">
        <v>0.472916666666668</v>
      </c>
      <c r="G16" s="33">
        <v>0.4790046296296296</v>
      </c>
      <c r="H16" s="11">
        <f t="shared" si="0"/>
        <v>0.47909688995215444</v>
      </c>
      <c r="I16" s="13">
        <f t="shared" si="1"/>
        <v>9.226032252485084E-05</v>
      </c>
      <c r="J16" s="14">
        <f t="shared" si="2"/>
        <v>6</v>
      </c>
      <c r="K16" s="32">
        <v>0.48680555555555555</v>
      </c>
      <c r="L16" s="32">
        <f t="shared" si="3"/>
        <v>0.4868055555555569</v>
      </c>
      <c r="M16" s="35">
        <v>0</v>
      </c>
      <c r="N16" s="12"/>
      <c r="O16" s="32">
        <v>0.4895833333333333</v>
      </c>
      <c r="P16" s="33">
        <v>0.4971875</v>
      </c>
      <c r="Q16" s="36">
        <f t="shared" si="4"/>
        <v>0.4970853206147324</v>
      </c>
      <c r="R16" s="13">
        <f t="shared" si="5"/>
        <v>0.00010217938526763115</v>
      </c>
      <c r="S16" s="14">
        <f t="shared" si="6"/>
        <v>7</v>
      </c>
      <c r="T16" s="37">
        <v>0.5051736111111111</v>
      </c>
      <c r="U16" s="36">
        <f t="shared" si="7"/>
        <v>0.5051503709591945</v>
      </c>
      <c r="V16" s="13">
        <f t="shared" si="8"/>
        <v>2.3240151916681384E-05</v>
      </c>
      <c r="W16" s="14">
        <f t="shared" si="9"/>
        <v>0</v>
      </c>
      <c r="X16" s="40">
        <v>0.5104166666666666</v>
      </c>
      <c r="Y16" s="38">
        <f t="shared" si="10"/>
        <v>0.5104166666666666</v>
      </c>
      <c r="Z16" s="39">
        <v>0</v>
      </c>
      <c r="AA16" s="12"/>
      <c r="AB16" s="16">
        <v>0.611805555555555</v>
      </c>
      <c r="AC16" s="15">
        <v>0.6138657407407407</v>
      </c>
      <c r="AD16" s="11">
        <f t="shared" si="11"/>
        <v>0.6137265063571029</v>
      </c>
      <c r="AE16" s="13">
        <f t="shared" si="12"/>
        <v>0.0001392343836378318</v>
      </c>
      <c r="AF16" s="14">
        <f t="shared" si="13"/>
        <v>10</v>
      </c>
      <c r="AG16" s="22">
        <v>0.61875</v>
      </c>
      <c r="AH16" s="22">
        <v>0.618750000000002</v>
      </c>
      <c r="AI16" s="25">
        <v>0</v>
      </c>
      <c r="AK16" s="22">
        <v>0.6215277777777778</v>
      </c>
      <c r="AL16" s="30">
        <v>0.6235532407407408</v>
      </c>
      <c r="AM16" s="11">
        <f t="shared" si="14"/>
        <v>0.6233212560386474</v>
      </c>
      <c r="AN16" s="13">
        <f t="shared" si="15"/>
        <v>0.00023198470209340183</v>
      </c>
      <c r="AO16" s="14">
        <f t="shared" si="16"/>
        <v>18</v>
      </c>
      <c r="AP16" s="15">
        <v>0.6261458333333333</v>
      </c>
      <c r="AQ16" s="11">
        <f t="shared" si="17"/>
        <v>0.625576690821256</v>
      </c>
      <c r="AR16" s="13">
        <f t="shared" si="18"/>
        <v>0.0005691425120772919</v>
      </c>
      <c r="AS16" s="14">
        <f t="shared" si="19"/>
        <v>47</v>
      </c>
      <c r="AT16" s="15">
        <v>0.6282175925925926</v>
      </c>
      <c r="AU16" s="11">
        <f t="shared" si="20"/>
        <v>0.6286111111111111</v>
      </c>
      <c r="AV16" s="13">
        <f t="shared" si="21"/>
        <v>0.000393518518518543</v>
      </c>
      <c r="AW16" s="14">
        <f t="shared" si="22"/>
        <v>32</v>
      </c>
      <c r="AX16" s="22">
        <v>0.642361111111111</v>
      </c>
      <c r="AY16" s="22">
        <f t="shared" si="23"/>
        <v>0.6423611111111112</v>
      </c>
      <c r="AZ16" s="9">
        <v>0</v>
      </c>
      <c r="BB16" s="35">
        <f t="shared" si="24"/>
        <v>120</v>
      </c>
      <c r="BC16" s="35">
        <v>10</v>
      </c>
      <c r="BD16" s="4">
        <v>22</v>
      </c>
    </row>
    <row r="17" spans="1:56" ht="15.75" customHeight="1">
      <c r="A17" s="9">
        <v>202</v>
      </c>
      <c r="B17" s="2" t="s">
        <v>41</v>
      </c>
      <c r="C17" s="3" t="s">
        <v>42</v>
      </c>
      <c r="D17" s="3"/>
      <c r="E17" s="3" t="s">
        <v>31</v>
      </c>
      <c r="F17" s="32">
        <v>0.471527777777779</v>
      </c>
      <c r="G17" s="33">
        <v>0.4776967592592593</v>
      </c>
      <c r="H17" s="11">
        <f t="shared" si="0"/>
        <v>0.47770800106326544</v>
      </c>
      <c r="I17" s="13">
        <f t="shared" si="1"/>
        <v>1.1241804006134615E-05</v>
      </c>
      <c r="J17" s="14">
        <f t="shared" si="2"/>
        <v>0</v>
      </c>
      <c r="K17" s="32">
        <v>0.48541666666666666</v>
      </c>
      <c r="L17" s="32">
        <f t="shared" si="3"/>
        <v>0.4854166666666679</v>
      </c>
      <c r="M17" s="35">
        <v>0</v>
      </c>
      <c r="N17" s="12"/>
      <c r="O17" s="32">
        <v>0.4875</v>
      </c>
      <c r="P17" s="33">
        <v>0.4948958333333333</v>
      </c>
      <c r="Q17" s="36">
        <f t="shared" si="4"/>
        <v>0.49500198728139905</v>
      </c>
      <c r="R17" s="13">
        <f t="shared" si="5"/>
        <v>0.00010615394806573475</v>
      </c>
      <c r="S17" s="14">
        <f t="shared" si="6"/>
        <v>7</v>
      </c>
      <c r="T17" s="37">
        <v>0.5030439814814814</v>
      </c>
      <c r="U17" s="36">
        <f t="shared" si="7"/>
        <v>0.5030670376258611</v>
      </c>
      <c r="V17" s="13">
        <f t="shared" si="8"/>
        <v>2.3056144379696164E-05</v>
      </c>
      <c r="W17" s="14">
        <f t="shared" si="9"/>
        <v>0</v>
      </c>
      <c r="X17" s="40">
        <v>0.5083333333333333</v>
      </c>
      <c r="Y17" s="38">
        <f t="shared" si="10"/>
        <v>0.5083333333333333</v>
      </c>
      <c r="Z17" s="39">
        <v>0</v>
      </c>
      <c r="AA17" s="12"/>
      <c r="AB17" s="16">
        <v>0.610416666666667</v>
      </c>
      <c r="AC17" s="15">
        <v>0.6124421296296296</v>
      </c>
      <c r="AD17" s="11">
        <f t="shared" si="11"/>
        <v>0.6123376174682149</v>
      </c>
      <c r="AE17" s="13">
        <f t="shared" si="12"/>
        <v>0.00010451216141471598</v>
      </c>
      <c r="AF17" s="14">
        <f t="shared" si="13"/>
        <v>7</v>
      </c>
      <c r="AG17" s="22">
        <v>0.6173611111111111</v>
      </c>
      <c r="AH17" s="22">
        <v>0.617361111111113</v>
      </c>
      <c r="AI17" s="25">
        <v>0</v>
      </c>
      <c r="AK17" s="22">
        <v>0.6194444444444445</v>
      </c>
      <c r="AL17" s="30">
        <v>0.6214236111111111</v>
      </c>
      <c r="AM17" s="11">
        <f t="shared" si="14"/>
        <v>0.6212379227053141</v>
      </c>
      <c r="AN17" s="13">
        <f t="shared" si="15"/>
        <v>0.00018568840579702428</v>
      </c>
      <c r="AO17" s="14">
        <f t="shared" si="16"/>
        <v>14</v>
      </c>
      <c r="AP17" s="15">
        <v>0.6236458333333333</v>
      </c>
      <c r="AQ17" s="11">
        <f t="shared" si="17"/>
        <v>0.6234933574879227</v>
      </c>
      <c r="AR17" s="13">
        <f t="shared" si="18"/>
        <v>0.00015247584541067116</v>
      </c>
      <c r="AS17" s="14">
        <f t="shared" si="19"/>
        <v>11</v>
      </c>
      <c r="AT17" s="15">
        <v>0.6275810185185186</v>
      </c>
      <c r="AU17" s="11">
        <f t="shared" si="20"/>
        <v>0.6265277777777778</v>
      </c>
      <c r="AV17" s="13">
        <f t="shared" si="21"/>
        <v>0.0010532407407407574</v>
      </c>
      <c r="AW17" s="14">
        <f t="shared" si="22"/>
        <v>89</v>
      </c>
      <c r="AX17" s="22">
        <v>0.6402777777777778</v>
      </c>
      <c r="AY17" s="22">
        <f t="shared" si="23"/>
        <v>0.6402777777777778</v>
      </c>
      <c r="AZ17" s="9">
        <v>0</v>
      </c>
      <c r="BB17" s="35">
        <f t="shared" si="24"/>
        <v>128</v>
      </c>
      <c r="BC17" s="35">
        <v>11</v>
      </c>
      <c r="BD17" s="4">
        <v>20</v>
      </c>
    </row>
    <row r="18" spans="1:56" ht="15.75" customHeight="1">
      <c r="A18" s="9">
        <v>204</v>
      </c>
      <c r="B18" s="2" t="s">
        <v>49</v>
      </c>
      <c r="C18" s="3" t="s">
        <v>50</v>
      </c>
      <c r="D18" s="3"/>
      <c r="E18" s="3" t="s">
        <v>51</v>
      </c>
      <c r="F18" s="32">
        <v>0.47013888888889</v>
      </c>
      <c r="G18" s="33">
        <v>0.47636574074074073</v>
      </c>
      <c r="H18" s="11">
        <f t="shared" si="0"/>
        <v>0.47631911217437645</v>
      </c>
      <c r="I18" s="13">
        <f t="shared" si="1"/>
        <v>4.662856636428181E-05</v>
      </c>
      <c r="J18" s="14">
        <f t="shared" si="2"/>
        <v>2</v>
      </c>
      <c r="K18" s="32">
        <v>0.4840277777777778</v>
      </c>
      <c r="L18" s="32">
        <f t="shared" si="3"/>
        <v>0.4840277777777789</v>
      </c>
      <c r="M18" s="35">
        <v>0</v>
      </c>
      <c r="N18" s="12"/>
      <c r="O18" s="32">
        <v>0.4861111111111111</v>
      </c>
      <c r="P18" s="33">
        <v>0.49355324074074075</v>
      </c>
      <c r="Q18" s="36">
        <f t="shared" si="4"/>
        <v>0.49361309839251016</v>
      </c>
      <c r="R18" s="13">
        <f t="shared" si="5"/>
        <v>5.985765176941271E-05</v>
      </c>
      <c r="S18" s="14">
        <f t="shared" si="6"/>
        <v>3</v>
      </c>
      <c r="T18" s="37">
        <v>0.5014236111111111</v>
      </c>
      <c r="U18" s="36">
        <f t="shared" si="7"/>
        <v>0.5016781487369723</v>
      </c>
      <c r="V18" s="13">
        <f t="shared" si="8"/>
        <v>0.0002545376258611398</v>
      </c>
      <c r="W18" s="14">
        <f t="shared" si="9"/>
        <v>20</v>
      </c>
      <c r="X18" s="40">
        <v>0.5069444444444444</v>
      </c>
      <c r="Y18" s="38">
        <f t="shared" si="10"/>
        <v>0.5069444444444444</v>
      </c>
      <c r="Z18" s="39">
        <v>0</v>
      </c>
      <c r="AA18" s="12"/>
      <c r="AB18" s="16">
        <v>0.609027777777778</v>
      </c>
      <c r="AC18" s="15">
        <v>0.6109837962962963</v>
      </c>
      <c r="AD18" s="11">
        <f t="shared" si="11"/>
        <v>0.6109487285793258</v>
      </c>
      <c r="AE18" s="13">
        <f t="shared" si="12"/>
        <v>3.506771697048272E-05</v>
      </c>
      <c r="AF18" s="14">
        <f t="shared" si="13"/>
        <v>1</v>
      </c>
      <c r="AG18" s="22">
        <v>0.6159722222222223</v>
      </c>
      <c r="AH18" s="22">
        <v>0.615972222222224</v>
      </c>
      <c r="AI18" s="25">
        <v>0</v>
      </c>
      <c r="AK18" s="22">
        <v>0.6180555555555556</v>
      </c>
      <c r="AL18" s="30">
        <v>0.6201851851851852</v>
      </c>
      <c r="AM18" s="11">
        <f t="shared" si="14"/>
        <v>0.6198490338164252</v>
      </c>
      <c r="AN18" s="13">
        <f t="shared" si="15"/>
        <v>0.00033615136875997376</v>
      </c>
      <c r="AO18" s="14">
        <f t="shared" si="16"/>
        <v>27</v>
      </c>
      <c r="AP18" s="15">
        <v>0.6225694444444444</v>
      </c>
      <c r="AQ18" s="11">
        <f t="shared" si="17"/>
        <v>0.6221044685990338</v>
      </c>
      <c r="AR18" s="13">
        <f t="shared" si="18"/>
        <v>0.000464975845410609</v>
      </c>
      <c r="AS18" s="14">
        <f t="shared" si="19"/>
        <v>38</v>
      </c>
      <c r="AT18" s="15">
        <v>0.6247916666666666</v>
      </c>
      <c r="AU18" s="11">
        <f t="shared" si="20"/>
        <v>0.6251388888888889</v>
      </c>
      <c r="AV18" s="13">
        <f t="shared" si="21"/>
        <v>0.0003472222222222765</v>
      </c>
      <c r="AW18" s="14">
        <f t="shared" si="22"/>
        <v>28</v>
      </c>
      <c r="AX18" s="22">
        <v>0.638888888888889</v>
      </c>
      <c r="AY18" s="22">
        <f t="shared" si="23"/>
        <v>0.638888888888889</v>
      </c>
      <c r="AZ18" s="9">
        <v>0</v>
      </c>
      <c r="BB18" s="35">
        <f t="shared" si="24"/>
        <v>119</v>
      </c>
      <c r="BC18" s="35">
        <v>9</v>
      </c>
      <c r="BD18" s="4">
        <v>18</v>
      </c>
    </row>
    <row r="19" spans="1:56" ht="15.75" customHeight="1">
      <c r="A19" s="9">
        <v>205</v>
      </c>
      <c r="B19" s="2" t="s">
        <v>41</v>
      </c>
      <c r="C19" s="3" t="s">
        <v>57</v>
      </c>
      <c r="D19" s="3" t="s">
        <v>62</v>
      </c>
      <c r="E19" s="3" t="s">
        <v>64</v>
      </c>
      <c r="F19" s="32">
        <v>0.468750000000001</v>
      </c>
      <c r="G19" s="33">
        <v>0.47497685185185184</v>
      </c>
      <c r="H19" s="11">
        <f t="shared" si="0"/>
        <v>0.47493022328548745</v>
      </c>
      <c r="I19" s="13">
        <f t="shared" si="1"/>
        <v>4.662856636439283E-05</v>
      </c>
      <c r="J19" s="14">
        <f t="shared" si="2"/>
        <v>2</v>
      </c>
      <c r="K19" s="32">
        <v>0.4826388888888889</v>
      </c>
      <c r="L19" s="32">
        <f t="shared" si="3"/>
        <v>0.4826388888888899</v>
      </c>
      <c r="M19" s="35">
        <v>0</v>
      </c>
      <c r="N19" s="12"/>
      <c r="O19" s="32">
        <v>0.4847222222222222</v>
      </c>
      <c r="P19" s="33">
        <v>0.4923611111111111</v>
      </c>
      <c r="Q19" s="36">
        <f t="shared" si="4"/>
        <v>0.4922242095036213</v>
      </c>
      <c r="R19" s="13">
        <f t="shared" si="5"/>
        <v>0.0001369016074898033</v>
      </c>
      <c r="S19" s="14">
        <f t="shared" si="6"/>
        <v>10</v>
      </c>
      <c r="T19" s="37">
        <v>0.5002546296296296</v>
      </c>
      <c r="U19" s="36">
        <f t="shared" si="7"/>
        <v>0.5002892598480834</v>
      </c>
      <c r="V19" s="13">
        <f t="shared" si="8"/>
        <v>3.463021845373504E-05</v>
      </c>
      <c r="W19" s="14">
        <f t="shared" si="9"/>
        <v>1</v>
      </c>
      <c r="X19" s="40">
        <v>0.5055555555555555</v>
      </c>
      <c r="Y19" s="38">
        <f t="shared" si="10"/>
        <v>0.5055555555555555</v>
      </c>
      <c r="Z19" s="39">
        <v>0</v>
      </c>
      <c r="AA19" s="12"/>
      <c r="AB19" s="16">
        <v>0.607638888888889</v>
      </c>
      <c r="AC19" s="15">
        <v>0.6095138888888889</v>
      </c>
      <c r="AD19" s="11">
        <f t="shared" si="11"/>
        <v>0.6095598396904368</v>
      </c>
      <c r="AE19" s="13">
        <f t="shared" si="12"/>
        <v>4.595080154790043E-05</v>
      </c>
      <c r="AF19" s="14">
        <f t="shared" si="13"/>
        <v>2</v>
      </c>
      <c r="AG19" s="22">
        <v>0.6145833333333334</v>
      </c>
      <c r="AH19" s="22">
        <v>0.614583333333335</v>
      </c>
      <c r="AI19" s="25">
        <v>0</v>
      </c>
      <c r="AK19" s="22">
        <v>0.6166666666666667</v>
      </c>
      <c r="AL19" s="30">
        <v>0.6185300925925926</v>
      </c>
      <c r="AM19" s="11">
        <f t="shared" si="14"/>
        <v>0.6184601449275363</v>
      </c>
      <c r="AN19" s="13">
        <f t="shared" si="15"/>
        <v>6.994766505630245E-05</v>
      </c>
      <c r="AO19" s="14">
        <f t="shared" si="16"/>
        <v>4</v>
      </c>
      <c r="AP19" s="15">
        <v>0.6206018518518518</v>
      </c>
      <c r="AQ19" s="11">
        <f t="shared" si="17"/>
        <v>0.6207155797101449</v>
      </c>
      <c r="AR19" s="13">
        <f t="shared" si="18"/>
        <v>0.00011372785829311116</v>
      </c>
      <c r="AS19" s="14">
        <f t="shared" si="19"/>
        <v>8</v>
      </c>
      <c r="AT19" s="15">
        <v>0.6236921296296296</v>
      </c>
      <c r="AU19" s="11">
        <f t="shared" si="20"/>
        <v>0.62375</v>
      </c>
      <c r="AV19" s="13">
        <f t="shared" si="21"/>
        <v>5.7870370370416424E-05</v>
      </c>
      <c r="AW19" s="14">
        <f t="shared" si="22"/>
        <v>3</v>
      </c>
      <c r="AX19" s="22">
        <v>0.6375</v>
      </c>
      <c r="AY19" s="22">
        <f t="shared" si="23"/>
        <v>0.6375000000000001</v>
      </c>
      <c r="AZ19" s="9">
        <v>0</v>
      </c>
      <c r="BB19" s="35">
        <f t="shared" si="24"/>
        <v>30</v>
      </c>
      <c r="BC19" s="35">
        <v>6</v>
      </c>
      <c r="BD19" s="4">
        <v>16</v>
      </c>
    </row>
    <row r="20" spans="1:56" ht="15.75" customHeight="1">
      <c r="A20" s="9">
        <v>207</v>
      </c>
      <c r="B20" s="5" t="s">
        <v>69</v>
      </c>
      <c r="C20" s="6" t="s">
        <v>70</v>
      </c>
      <c r="D20" s="3"/>
      <c r="E20" s="3" t="s">
        <v>53</v>
      </c>
      <c r="F20" s="32">
        <v>0.467361111111112</v>
      </c>
      <c r="G20" s="33">
        <v>0.4731597222222222</v>
      </c>
      <c r="H20" s="11">
        <f t="shared" si="0"/>
        <v>0.47354133439659846</v>
      </c>
      <c r="I20" s="13">
        <f t="shared" si="1"/>
        <v>0.0003816121743762668</v>
      </c>
      <c r="J20" s="14">
        <f t="shared" si="2"/>
        <v>31</v>
      </c>
      <c r="K20" s="32">
        <v>0.48125</v>
      </c>
      <c r="L20" s="32">
        <f t="shared" si="3"/>
        <v>0.4812500000000009</v>
      </c>
      <c r="M20" s="35">
        <v>0</v>
      </c>
      <c r="N20" s="12"/>
      <c r="O20" s="32">
        <v>0.48333333333333334</v>
      </c>
      <c r="P20" s="33">
        <v>0.4910185185185185</v>
      </c>
      <c r="Q20" s="36">
        <f t="shared" si="4"/>
        <v>0.4908353206147324</v>
      </c>
      <c r="R20" s="13">
        <f t="shared" si="5"/>
        <v>0.00018319790378612533</v>
      </c>
      <c r="S20" s="14">
        <f t="shared" si="6"/>
        <v>14</v>
      </c>
      <c r="T20" s="37">
        <v>0.4986458333333333</v>
      </c>
      <c r="U20" s="36">
        <f t="shared" si="7"/>
        <v>0.4989003709591945</v>
      </c>
      <c r="V20" s="13">
        <f t="shared" si="8"/>
        <v>0.0002545376258611953</v>
      </c>
      <c r="W20" s="14">
        <f t="shared" si="9"/>
        <v>20</v>
      </c>
      <c r="X20" s="40">
        <v>0.5041666666666667</v>
      </c>
      <c r="Y20" s="38">
        <f t="shared" si="10"/>
        <v>0.5041666666666667</v>
      </c>
      <c r="Z20" s="39">
        <v>0</v>
      </c>
      <c r="AA20" s="12"/>
      <c r="AB20" s="16">
        <v>0.60625</v>
      </c>
      <c r="AC20" s="15">
        <v>0.6082291666666667</v>
      </c>
      <c r="AD20" s="11">
        <f t="shared" si="11"/>
        <v>0.6081709508015478</v>
      </c>
      <c r="AE20" s="13">
        <f t="shared" si="12"/>
        <v>5.821586511889354E-05</v>
      </c>
      <c r="AF20" s="14">
        <f t="shared" si="13"/>
        <v>3</v>
      </c>
      <c r="AG20" s="22">
        <v>0.6131944444444445</v>
      </c>
      <c r="AH20" s="22">
        <v>0.613194444444446</v>
      </c>
      <c r="AI20" s="25">
        <v>0</v>
      </c>
      <c r="AK20" s="22">
        <v>0.6152777777777778</v>
      </c>
      <c r="AL20" s="30">
        <v>0.6173842592592592</v>
      </c>
      <c r="AM20" s="11">
        <f t="shared" si="14"/>
        <v>0.6170712560386474</v>
      </c>
      <c r="AN20" s="13">
        <f t="shared" si="15"/>
        <v>0.000313003220611785</v>
      </c>
      <c r="AO20" s="14">
        <f t="shared" si="16"/>
        <v>25</v>
      </c>
      <c r="AP20" s="15">
        <v>0.6196180555555556</v>
      </c>
      <c r="AQ20" s="11">
        <f t="shared" si="17"/>
        <v>0.619326690821256</v>
      </c>
      <c r="AR20" s="13">
        <f t="shared" si="18"/>
        <v>0.00029136473429958176</v>
      </c>
      <c r="AS20" s="14">
        <f t="shared" si="19"/>
        <v>23</v>
      </c>
      <c r="AT20" s="15">
        <v>0.6221180555555555</v>
      </c>
      <c r="AU20" s="11">
        <f t="shared" si="20"/>
        <v>0.6223611111111111</v>
      </c>
      <c r="AV20" s="13">
        <f t="shared" si="21"/>
        <v>0.00024305555555559355</v>
      </c>
      <c r="AW20" s="14">
        <f t="shared" si="22"/>
        <v>19</v>
      </c>
      <c r="AX20" s="22">
        <v>0.6361111111111112</v>
      </c>
      <c r="AY20" s="22">
        <f t="shared" si="23"/>
        <v>0.6361111111111112</v>
      </c>
      <c r="AZ20" s="9">
        <v>0</v>
      </c>
      <c r="BB20" s="35">
        <f t="shared" si="24"/>
        <v>135</v>
      </c>
      <c r="BC20" s="35">
        <v>13</v>
      </c>
      <c r="BD20" s="4">
        <v>14</v>
      </c>
    </row>
    <row r="21" spans="1:56" ht="15.75" customHeight="1">
      <c r="A21" s="9">
        <v>209</v>
      </c>
      <c r="B21" s="2" t="s">
        <v>13</v>
      </c>
      <c r="C21" s="3" t="s">
        <v>14</v>
      </c>
      <c r="D21" s="3"/>
      <c r="E21" s="3" t="s">
        <v>7</v>
      </c>
      <c r="F21" s="32">
        <v>0.465972222222223</v>
      </c>
      <c r="G21" s="33">
        <v>0.47192129629629626</v>
      </c>
      <c r="H21" s="11">
        <f t="shared" si="0"/>
        <v>0.47215244550770946</v>
      </c>
      <c r="I21" s="13">
        <f t="shared" si="1"/>
        <v>0.00023114921141320632</v>
      </c>
      <c r="J21" s="14">
        <f t="shared" si="2"/>
        <v>18</v>
      </c>
      <c r="K21" s="32">
        <v>0.4798611111111111</v>
      </c>
      <c r="L21" s="32">
        <f t="shared" si="3"/>
        <v>0.4798611111111119</v>
      </c>
      <c r="M21" s="35">
        <v>0</v>
      </c>
      <c r="N21" s="12"/>
      <c r="O21" s="32">
        <v>0.4826388888888889</v>
      </c>
      <c r="P21" s="33">
        <v>0.48993055555555554</v>
      </c>
      <c r="Q21" s="36">
        <f t="shared" si="4"/>
        <v>0.49014087617028795</v>
      </c>
      <c r="R21" s="13">
        <f t="shared" si="5"/>
        <v>0.0002103206147324177</v>
      </c>
      <c r="S21" s="14">
        <f t="shared" si="6"/>
        <v>16</v>
      </c>
      <c r="T21" s="37">
        <v>0.4978240740740741</v>
      </c>
      <c r="U21" s="36">
        <f t="shared" si="7"/>
        <v>0.49820592651475004</v>
      </c>
      <c r="V21" s="13">
        <f t="shared" si="8"/>
        <v>0.00038185244067595603</v>
      </c>
      <c r="W21" s="14">
        <f t="shared" si="9"/>
        <v>31</v>
      </c>
      <c r="X21" s="40">
        <v>0.5034722222222222</v>
      </c>
      <c r="Y21" s="38">
        <f t="shared" si="10"/>
        <v>0.5034722222222222</v>
      </c>
      <c r="Z21" s="39">
        <v>0</v>
      </c>
      <c r="AA21" s="12"/>
      <c r="AB21" s="16">
        <v>0.604861111111111</v>
      </c>
      <c r="AC21" s="15">
        <v>0.6172569444444445</v>
      </c>
      <c r="AD21" s="11">
        <f t="shared" si="11"/>
        <v>0.6067820619126588</v>
      </c>
      <c r="AE21" s="13">
        <f t="shared" si="12"/>
        <v>0.010474882531785634</v>
      </c>
      <c r="AF21" s="14">
        <f t="shared" si="13"/>
        <v>903</v>
      </c>
      <c r="AG21" s="22">
        <v>0.6201388888888889</v>
      </c>
      <c r="AH21" s="22">
        <v>0.611805555555557</v>
      </c>
      <c r="AI21" s="25">
        <v>120</v>
      </c>
      <c r="AK21" s="22">
        <v>0.6236111111111111</v>
      </c>
      <c r="AL21" s="30">
        <v>0.6257291666666667</v>
      </c>
      <c r="AM21" s="11">
        <f t="shared" si="14"/>
        <v>0.6254045893719807</v>
      </c>
      <c r="AN21" s="13">
        <f t="shared" si="15"/>
        <v>0.0003245772946859349</v>
      </c>
      <c r="AO21" s="14">
        <f t="shared" si="16"/>
        <v>26</v>
      </c>
      <c r="AP21" s="15">
        <v>0.6283449074074073</v>
      </c>
      <c r="AQ21" s="11">
        <f t="shared" si="17"/>
        <v>0.6276600241545893</v>
      </c>
      <c r="AR21" s="13">
        <f t="shared" si="18"/>
        <v>0.0006848832528180138</v>
      </c>
      <c r="AS21" s="14">
        <f t="shared" si="19"/>
        <v>57</v>
      </c>
      <c r="AT21" s="15">
        <v>0.628912037037037</v>
      </c>
      <c r="AU21" s="11">
        <f t="shared" si="20"/>
        <v>0.6306944444444444</v>
      </c>
      <c r="AV21" s="13">
        <f t="shared" si="21"/>
        <v>0.001782407407407427</v>
      </c>
      <c r="AW21" s="14">
        <f t="shared" si="22"/>
        <v>152</v>
      </c>
      <c r="AX21" s="22">
        <v>0.6444444444444445</v>
      </c>
      <c r="AY21" s="22">
        <f t="shared" si="23"/>
        <v>0.6444444444444445</v>
      </c>
      <c r="AZ21" s="9">
        <v>0</v>
      </c>
      <c r="BB21" s="35">
        <f t="shared" si="24"/>
        <v>1323</v>
      </c>
      <c r="BC21" s="35">
        <v>25</v>
      </c>
      <c r="BD21" s="4">
        <v>12</v>
      </c>
    </row>
    <row r="22" spans="1:56" ht="15.75" customHeight="1">
      <c r="A22" s="9">
        <v>211</v>
      </c>
      <c r="B22" s="2" t="s">
        <v>45</v>
      </c>
      <c r="C22" s="3" t="s">
        <v>52</v>
      </c>
      <c r="D22" s="3"/>
      <c r="E22" s="3" t="s">
        <v>53</v>
      </c>
      <c r="F22" s="32">
        <v>0.464583333333334</v>
      </c>
      <c r="G22" s="33">
        <v>0.4709027777777777</v>
      </c>
      <c r="H22" s="11">
        <f t="shared" si="0"/>
        <v>0.47076355661882047</v>
      </c>
      <c r="I22" s="13">
        <f t="shared" si="1"/>
        <v>0.00013922115895725895</v>
      </c>
      <c r="J22" s="14">
        <f t="shared" si="2"/>
        <v>10</v>
      </c>
      <c r="K22" s="32">
        <v>0.4784722222222222</v>
      </c>
      <c r="L22" s="32">
        <f t="shared" si="3"/>
        <v>0.4784722222222229</v>
      </c>
      <c r="M22" s="35">
        <v>0</v>
      </c>
      <c r="N22" s="12"/>
      <c r="O22" s="32">
        <v>0.48055555555555557</v>
      </c>
      <c r="P22" s="33">
        <v>0.4884375</v>
      </c>
      <c r="Q22" s="36">
        <f t="shared" si="4"/>
        <v>0.4880575428369546</v>
      </c>
      <c r="R22" s="13">
        <f t="shared" si="5"/>
        <v>0.00037995716304539684</v>
      </c>
      <c r="S22" s="14">
        <f t="shared" si="6"/>
        <v>31</v>
      </c>
      <c r="T22" s="37">
        <v>0.4957638888888889</v>
      </c>
      <c r="U22" s="36">
        <f t="shared" si="7"/>
        <v>0.4961225931814167</v>
      </c>
      <c r="V22" s="13">
        <f t="shared" si="8"/>
        <v>0.00035870429252782277</v>
      </c>
      <c r="W22" s="14">
        <f t="shared" si="9"/>
        <v>29</v>
      </c>
      <c r="X22" s="40">
        <v>0.5013888888888889</v>
      </c>
      <c r="Y22" s="38">
        <f t="shared" si="10"/>
        <v>0.5013888888888889</v>
      </c>
      <c r="Z22" s="39">
        <v>0</v>
      </c>
      <c r="AA22" s="12"/>
      <c r="AB22" s="16">
        <v>0.603472222222222</v>
      </c>
      <c r="AC22" s="15">
        <v>0.6054282407407408</v>
      </c>
      <c r="AD22" s="11">
        <f t="shared" si="11"/>
        <v>0.6053931730237698</v>
      </c>
      <c r="AE22" s="13">
        <f t="shared" si="12"/>
        <v>3.506771697092681E-05</v>
      </c>
      <c r="AF22" s="14">
        <f t="shared" si="13"/>
        <v>1</v>
      </c>
      <c r="AG22" s="22">
        <v>0.6104166666666667</v>
      </c>
      <c r="AH22" s="22">
        <v>0.610416666666668</v>
      </c>
      <c r="AI22" s="25">
        <v>0</v>
      </c>
      <c r="AK22" s="22">
        <v>0.6125</v>
      </c>
      <c r="AL22" s="30">
        <v>0.6145717592592593</v>
      </c>
      <c r="AM22" s="11">
        <f t="shared" si="14"/>
        <v>0.6142934782608697</v>
      </c>
      <c r="AN22" s="13">
        <f t="shared" si="15"/>
        <v>0.00027828099838966835</v>
      </c>
      <c r="AO22" s="14">
        <f t="shared" si="16"/>
        <v>22</v>
      </c>
      <c r="AP22" s="15">
        <v>0.6170023148148148</v>
      </c>
      <c r="AQ22" s="11">
        <f t="shared" si="17"/>
        <v>0.6165489130434783</v>
      </c>
      <c r="AR22" s="13">
        <f t="shared" si="18"/>
        <v>0.0004534017713365701</v>
      </c>
      <c r="AS22" s="14">
        <f t="shared" si="19"/>
        <v>37</v>
      </c>
      <c r="AT22" s="15">
        <v>0.6196643518518519</v>
      </c>
      <c r="AU22" s="11">
        <f t="shared" si="20"/>
        <v>0.6195833333333334</v>
      </c>
      <c r="AV22" s="13">
        <f t="shared" si="21"/>
        <v>8.101851851849418E-05</v>
      </c>
      <c r="AW22" s="14">
        <f t="shared" si="22"/>
        <v>5</v>
      </c>
      <c r="AX22" s="22">
        <v>0.6333333333333333</v>
      </c>
      <c r="AY22" s="22">
        <f t="shared" si="23"/>
        <v>0.6333333333333334</v>
      </c>
      <c r="AZ22" s="9">
        <v>0</v>
      </c>
      <c r="BB22" s="35">
        <f t="shared" si="24"/>
        <v>135</v>
      </c>
      <c r="BC22" s="35">
        <v>13</v>
      </c>
      <c r="BD22" s="4">
        <v>10</v>
      </c>
    </row>
    <row r="23" spans="1:56" ht="15.75" customHeight="1">
      <c r="A23" s="9">
        <v>213</v>
      </c>
      <c r="B23" s="2" t="s">
        <v>54</v>
      </c>
      <c r="C23" s="3" t="s">
        <v>55</v>
      </c>
      <c r="D23" s="3"/>
      <c r="E23" s="3" t="s">
        <v>63</v>
      </c>
      <c r="F23" s="32">
        <v>0.463194444444445</v>
      </c>
      <c r="G23" s="33">
        <v>0.469849537037037</v>
      </c>
      <c r="H23" s="11">
        <f t="shared" si="0"/>
        <v>0.46937466772993147</v>
      </c>
      <c r="I23" s="13">
        <f t="shared" si="1"/>
        <v>0.0004748693071055521</v>
      </c>
      <c r="J23" s="14">
        <f t="shared" si="2"/>
        <v>39</v>
      </c>
      <c r="K23" s="32">
        <v>0.4791666666666667</v>
      </c>
      <c r="L23" s="32">
        <f t="shared" si="3"/>
        <v>0.4770833333333339</v>
      </c>
      <c r="M23" s="35">
        <v>30</v>
      </c>
      <c r="N23" s="12"/>
      <c r="O23" s="32">
        <v>0.48194444444444445</v>
      </c>
      <c r="P23" s="33">
        <v>0.4900115740740741</v>
      </c>
      <c r="Q23" s="36">
        <f t="shared" si="4"/>
        <v>0.4894464317258435</v>
      </c>
      <c r="R23" s="13">
        <f t="shared" si="5"/>
        <v>0.000565142348230574</v>
      </c>
      <c r="S23" s="14">
        <f t="shared" si="6"/>
        <v>47</v>
      </c>
      <c r="T23" s="37">
        <v>0.49744212962962964</v>
      </c>
      <c r="U23" s="36">
        <f t="shared" si="7"/>
        <v>0.4975114820703056</v>
      </c>
      <c r="V23" s="13">
        <f t="shared" si="8"/>
        <v>6.935244067596269E-05</v>
      </c>
      <c r="W23" s="14">
        <f t="shared" si="9"/>
        <v>4</v>
      </c>
      <c r="X23" s="40">
        <v>0.5027777777777778</v>
      </c>
      <c r="Y23" s="38">
        <f t="shared" si="10"/>
        <v>0.5027777777777778</v>
      </c>
      <c r="Z23" s="39">
        <v>0</v>
      </c>
      <c r="AA23" s="12"/>
      <c r="AB23" s="16">
        <v>0.602083333333333</v>
      </c>
      <c r="AC23" s="15">
        <v>0.604386574074074</v>
      </c>
      <c r="AD23" s="11">
        <f t="shared" si="11"/>
        <v>0.6040042841348808</v>
      </c>
      <c r="AE23" s="13">
        <f t="shared" si="12"/>
        <v>0.0003822899391932033</v>
      </c>
      <c r="AF23" s="14">
        <f t="shared" si="13"/>
        <v>31</v>
      </c>
      <c r="AG23" s="22">
        <v>0.6090277777777778</v>
      </c>
      <c r="AH23" s="22">
        <v>0.609027777777779</v>
      </c>
      <c r="AI23" s="25">
        <v>0</v>
      </c>
      <c r="AK23" s="22">
        <v>0.611111111111111</v>
      </c>
      <c r="AL23" s="30">
        <v>0.6135416666666667</v>
      </c>
      <c r="AM23" s="11">
        <f t="shared" si="14"/>
        <v>0.6129045893719807</v>
      </c>
      <c r="AN23" s="13">
        <f t="shared" si="15"/>
        <v>0.0006370772946859837</v>
      </c>
      <c r="AO23" s="14">
        <f t="shared" si="16"/>
        <v>53</v>
      </c>
      <c r="AP23" s="15">
        <v>0.6178125</v>
      </c>
      <c r="AQ23" s="11">
        <f t="shared" si="17"/>
        <v>0.6151600241545893</v>
      </c>
      <c r="AR23" s="13">
        <f t="shared" si="18"/>
        <v>0.002652475845410729</v>
      </c>
      <c r="AS23" s="14">
        <f t="shared" si="19"/>
        <v>227</v>
      </c>
      <c r="AT23" s="15">
        <v>0.620150462962963</v>
      </c>
      <c r="AU23" s="11">
        <f t="shared" si="20"/>
        <v>0.6181944444444444</v>
      </c>
      <c r="AV23" s="13">
        <f t="shared" si="21"/>
        <v>0.0019560185185185652</v>
      </c>
      <c r="AW23" s="14">
        <f t="shared" si="22"/>
        <v>167</v>
      </c>
      <c r="AX23" s="22">
        <v>0.63125</v>
      </c>
      <c r="AY23" s="22">
        <f t="shared" si="23"/>
        <v>0.6319444444444444</v>
      </c>
      <c r="AZ23" s="9">
        <v>60</v>
      </c>
      <c r="BB23" s="35">
        <f t="shared" si="24"/>
        <v>658</v>
      </c>
      <c r="BC23" s="35">
        <v>23</v>
      </c>
      <c r="BD23" s="4">
        <v>8</v>
      </c>
    </row>
    <row r="24" spans="1:56" ht="15.75" customHeight="1">
      <c r="A24" s="9">
        <v>216</v>
      </c>
      <c r="B24" s="2" t="s">
        <v>34</v>
      </c>
      <c r="C24" s="3" t="s">
        <v>35</v>
      </c>
      <c r="D24" s="3"/>
      <c r="E24" s="3" t="s">
        <v>7</v>
      </c>
      <c r="F24" s="32">
        <v>0.461805555555556</v>
      </c>
      <c r="G24" s="33">
        <v>0.46804398148148146</v>
      </c>
      <c r="H24" s="11">
        <f t="shared" si="0"/>
        <v>0.4679857788410425</v>
      </c>
      <c r="I24" s="13">
        <f t="shared" si="1"/>
        <v>5.820264043898682E-05</v>
      </c>
      <c r="J24" s="14">
        <f t="shared" si="2"/>
        <v>3</v>
      </c>
      <c r="K24" s="32">
        <v>0.4756944444444444</v>
      </c>
      <c r="L24" s="32">
        <f t="shared" si="3"/>
        <v>0.4756944444444449</v>
      </c>
      <c r="M24" s="35">
        <v>0</v>
      </c>
      <c r="N24" s="12"/>
      <c r="O24" s="32">
        <v>0.4777777777777778</v>
      </c>
      <c r="P24" s="33">
        <v>0.48553240740740744</v>
      </c>
      <c r="Q24" s="36">
        <f t="shared" si="4"/>
        <v>0.48527976505917686</v>
      </c>
      <c r="R24" s="13">
        <f t="shared" si="5"/>
        <v>0.0002526423482305806</v>
      </c>
      <c r="S24" s="14">
        <f t="shared" si="6"/>
        <v>20</v>
      </c>
      <c r="T24" s="37">
        <v>0.49896990740740743</v>
      </c>
      <c r="U24" s="36">
        <f t="shared" si="7"/>
        <v>0.49334481540363895</v>
      </c>
      <c r="V24" s="13">
        <f t="shared" si="8"/>
        <v>0.005625092003768484</v>
      </c>
      <c r="W24" s="14">
        <f t="shared" si="9"/>
        <v>484</v>
      </c>
      <c r="X24" s="40">
        <v>0.5020833333333333</v>
      </c>
      <c r="Y24" s="38">
        <f t="shared" si="10"/>
        <v>0.4986111111111111</v>
      </c>
      <c r="Z24" s="39">
        <v>50</v>
      </c>
      <c r="AA24" s="12"/>
      <c r="AB24" s="16">
        <v>0.600694444444444</v>
      </c>
      <c r="AC24" s="15">
        <v>0.603125</v>
      </c>
      <c r="AD24" s="11">
        <f t="shared" si="11"/>
        <v>0.6026153952459918</v>
      </c>
      <c r="AE24" s="13">
        <f t="shared" si="12"/>
        <v>0.0005096047540081861</v>
      </c>
      <c r="AF24" s="14">
        <f t="shared" si="13"/>
        <v>42</v>
      </c>
      <c r="AG24" s="22">
        <v>0.607638888888889</v>
      </c>
      <c r="AH24" s="22">
        <v>0.607638888888889</v>
      </c>
      <c r="AI24" s="25">
        <v>0</v>
      </c>
      <c r="AK24" s="22">
        <v>0.6097222222222222</v>
      </c>
      <c r="AL24" s="30">
        <v>0.6117361111111111</v>
      </c>
      <c r="AM24" s="11">
        <f t="shared" si="14"/>
        <v>0.6115157004830918</v>
      </c>
      <c r="AN24" s="13">
        <f t="shared" si="15"/>
        <v>0.00022041062801936295</v>
      </c>
      <c r="AO24" s="14">
        <f t="shared" si="16"/>
        <v>17</v>
      </c>
      <c r="AP24" s="15">
        <v>0.6138773148148148</v>
      </c>
      <c r="AQ24" s="11">
        <f t="shared" si="17"/>
        <v>0.6137711352657004</v>
      </c>
      <c r="AR24" s="13">
        <f t="shared" si="18"/>
        <v>0.00010617954911440464</v>
      </c>
      <c r="AS24" s="14">
        <f t="shared" si="19"/>
        <v>7</v>
      </c>
      <c r="AT24" s="15">
        <v>0.6169675925925926</v>
      </c>
      <c r="AU24" s="11">
        <f t="shared" si="20"/>
        <v>0.6168055555555555</v>
      </c>
      <c r="AV24" s="13">
        <f t="shared" si="21"/>
        <v>0.00016203703703709937</v>
      </c>
      <c r="AW24" s="14">
        <f t="shared" si="22"/>
        <v>12</v>
      </c>
      <c r="AX24" s="22">
        <v>0.6305555555555555</v>
      </c>
      <c r="AY24" s="22">
        <f t="shared" si="23"/>
        <v>0.6305555555555555</v>
      </c>
      <c r="AZ24" s="9">
        <v>0</v>
      </c>
      <c r="BB24" s="35">
        <f t="shared" si="24"/>
        <v>635</v>
      </c>
      <c r="BC24" s="35">
        <v>20</v>
      </c>
      <c r="BD24" s="4">
        <v>6</v>
      </c>
    </row>
    <row r="25" spans="1:56" ht="15.75" customHeight="1">
      <c r="A25" s="9">
        <v>217</v>
      </c>
      <c r="B25" s="2" t="s">
        <v>8</v>
      </c>
      <c r="C25" s="3" t="s">
        <v>9</v>
      </c>
      <c r="D25" s="3" t="s">
        <v>59</v>
      </c>
      <c r="E25" s="3" t="s">
        <v>10</v>
      </c>
      <c r="F25" s="32">
        <v>0.460416666666667</v>
      </c>
      <c r="G25" s="33">
        <v>0.46671296296296294</v>
      </c>
      <c r="H25" s="11">
        <f t="shared" si="0"/>
        <v>0.4665968899521534</v>
      </c>
      <c r="I25" s="13">
        <f t="shared" si="1"/>
        <v>0.00011607301080951427</v>
      </c>
      <c r="J25" s="14">
        <f t="shared" si="2"/>
        <v>8</v>
      </c>
      <c r="K25" s="32">
        <v>0.47430555555555554</v>
      </c>
      <c r="L25" s="32">
        <f t="shared" si="3"/>
        <v>0.47430555555555587</v>
      </c>
      <c r="M25" s="35">
        <v>0</v>
      </c>
      <c r="N25" s="12"/>
      <c r="O25" s="32">
        <v>0.4763888888888889</v>
      </c>
      <c r="P25" s="33">
        <v>0.4844212962962963</v>
      </c>
      <c r="Q25" s="36">
        <f t="shared" si="4"/>
        <v>0.483890876170288</v>
      </c>
      <c r="R25" s="13">
        <f t="shared" si="5"/>
        <v>0.0005304201260083463</v>
      </c>
      <c r="S25" s="14">
        <f t="shared" si="6"/>
        <v>44</v>
      </c>
      <c r="T25" s="37">
        <v>0.49200231481481477</v>
      </c>
      <c r="U25" s="36">
        <f t="shared" si="7"/>
        <v>0.49195592651475006</v>
      </c>
      <c r="V25" s="13">
        <f t="shared" si="8"/>
        <v>4.6388300064703625E-05</v>
      </c>
      <c r="W25" s="14">
        <f t="shared" si="9"/>
        <v>2</v>
      </c>
      <c r="X25" s="40">
        <v>0.49722222222222223</v>
      </c>
      <c r="Y25" s="38">
        <f t="shared" si="10"/>
        <v>0.49722222222222223</v>
      </c>
      <c r="Z25" s="39">
        <v>0</v>
      </c>
      <c r="AA25" s="12"/>
      <c r="AB25" s="16">
        <v>0.599305555555556</v>
      </c>
      <c r="AC25" s="15">
        <v>0.6036574074074074</v>
      </c>
      <c r="AD25" s="11">
        <f t="shared" si="11"/>
        <v>0.6012265063571038</v>
      </c>
      <c r="AE25" s="13">
        <f t="shared" si="12"/>
        <v>0.0024309010503035244</v>
      </c>
      <c r="AF25" s="14">
        <f t="shared" si="13"/>
        <v>208</v>
      </c>
      <c r="AG25" s="22">
        <v>0.60625</v>
      </c>
      <c r="AH25" s="22">
        <v>0.60625</v>
      </c>
      <c r="AI25" s="25">
        <v>0</v>
      </c>
      <c r="AK25" s="22">
        <v>0.6083333333333333</v>
      </c>
      <c r="AL25" s="30">
        <v>0.6103703703703703</v>
      </c>
      <c r="AM25" s="11">
        <f t="shared" si="14"/>
        <v>0.6101268115942029</v>
      </c>
      <c r="AN25" s="13">
        <f t="shared" si="15"/>
        <v>0.0002435587761674407</v>
      </c>
      <c r="AO25" s="14">
        <f t="shared" si="16"/>
        <v>19</v>
      </c>
      <c r="AP25" s="15">
        <v>0.6125694444444444</v>
      </c>
      <c r="AQ25" s="11">
        <f t="shared" si="17"/>
        <v>0.6123822463768115</v>
      </c>
      <c r="AR25" s="13">
        <f t="shared" si="18"/>
        <v>0.0001871980676328988</v>
      </c>
      <c r="AS25" s="14">
        <f t="shared" si="19"/>
        <v>14</v>
      </c>
      <c r="AT25" s="15">
        <v>0.615462962962963</v>
      </c>
      <c r="AU25" s="11">
        <f t="shared" si="20"/>
        <v>0.6154166666666666</v>
      </c>
      <c r="AV25" s="13">
        <f t="shared" si="21"/>
        <v>4.629629629637755E-05</v>
      </c>
      <c r="AW25" s="14">
        <f t="shared" si="22"/>
        <v>2</v>
      </c>
      <c r="AX25" s="22">
        <v>0.6291666666666667</v>
      </c>
      <c r="AY25" s="22">
        <f t="shared" si="23"/>
        <v>0.6291666666666667</v>
      </c>
      <c r="AZ25" s="9">
        <v>0</v>
      </c>
      <c r="BB25" s="35">
        <f t="shared" si="24"/>
        <v>297</v>
      </c>
      <c r="BC25" s="35">
        <v>18</v>
      </c>
      <c r="BD25" s="4">
        <v>4</v>
      </c>
    </row>
    <row r="26" spans="1:56" ht="15.75" customHeight="1" thickBot="1">
      <c r="A26" s="10">
        <v>219</v>
      </c>
      <c r="B26" s="7" t="s">
        <v>26</v>
      </c>
      <c r="C26" s="8" t="s">
        <v>27</v>
      </c>
      <c r="D26" s="8" t="s">
        <v>58</v>
      </c>
      <c r="E26" s="8" t="s">
        <v>28</v>
      </c>
      <c r="F26" s="32">
        <v>0.4590277777777778</v>
      </c>
      <c r="G26" s="33">
        <v>0.46533564814814815</v>
      </c>
      <c r="H26" s="11">
        <f t="shared" si="0"/>
        <v>0.46520800106326426</v>
      </c>
      <c r="I26" s="13">
        <f t="shared" si="1"/>
        <v>0.0001276470848838862</v>
      </c>
      <c r="J26" s="14">
        <f t="shared" si="2"/>
        <v>9</v>
      </c>
      <c r="K26" s="32">
        <v>0.47291666666666665</v>
      </c>
      <c r="L26" s="32">
        <f t="shared" si="3"/>
        <v>0.4729166666666667</v>
      </c>
      <c r="M26" s="35">
        <v>0</v>
      </c>
      <c r="N26" s="12"/>
      <c r="O26" s="32">
        <v>0.475</v>
      </c>
      <c r="P26" s="33">
        <v>0.48314814814814816</v>
      </c>
      <c r="Q26" s="36">
        <f t="shared" si="4"/>
        <v>0.48250198728139904</v>
      </c>
      <c r="R26" s="13">
        <f t="shared" si="5"/>
        <v>0.0006461608667491237</v>
      </c>
      <c r="S26" s="14">
        <f t="shared" si="6"/>
        <v>54</v>
      </c>
      <c r="T26" s="37">
        <v>0.49060185185185184</v>
      </c>
      <c r="U26" s="36">
        <f t="shared" si="7"/>
        <v>0.4905670376258611</v>
      </c>
      <c r="V26" s="13">
        <f t="shared" si="8"/>
        <v>3.481422599072026E-05</v>
      </c>
      <c r="W26" s="14">
        <f t="shared" si="9"/>
        <v>1</v>
      </c>
      <c r="X26" s="40">
        <v>0.49583333333333335</v>
      </c>
      <c r="Y26" s="38">
        <f t="shared" si="10"/>
        <v>0.4958333333333333</v>
      </c>
      <c r="Z26" s="39">
        <v>0</v>
      </c>
      <c r="AA26" s="12"/>
      <c r="AB26" s="17">
        <v>0.5979166666666667</v>
      </c>
      <c r="AC26" s="18">
        <v>0.6002199074074074</v>
      </c>
      <c r="AD26" s="11">
        <f t="shared" si="11"/>
        <v>0.5998376174682145</v>
      </c>
      <c r="AE26" s="19">
        <f t="shared" si="12"/>
        <v>0.00038228993919287024</v>
      </c>
      <c r="AF26" s="26">
        <f t="shared" si="13"/>
        <v>31</v>
      </c>
      <c r="AG26" s="27">
        <v>0.6048611111111112</v>
      </c>
      <c r="AH26" s="27">
        <v>0.6048611111111112</v>
      </c>
      <c r="AI26" s="28">
        <v>0</v>
      </c>
      <c r="AK26" s="22">
        <v>0.6069444444444444</v>
      </c>
      <c r="AL26" s="30">
        <v>0.6089814814814815</v>
      </c>
      <c r="AM26" s="11">
        <f t="shared" si="14"/>
        <v>0.608737922705314</v>
      </c>
      <c r="AN26" s="13">
        <f t="shared" si="15"/>
        <v>0.0002435587761674407</v>
      </c>
      <c r="AO26" s="14">
        <f t="shared" si="16"/>
        <v>19</v>
      </c>
      <c r="AP26" s="15">
        <v>0.6111689814814815</v>
      </c>
      <c r="AQ26" s="11">
        <f t="shared" si="17"/>
        <v>0.6109933574879226</v>
      </c>
      <c r="AR26" s="13">
        <f t="shared" si="18"/>
        <v>0.00017562399355885994</v>
      </c>
      <c r="AS26" s="14">
        <f t="shared" si="19"/>
        <v>13</v>
      </c>
      <c r="AT26" s="15">
        <v>0.6141319444444444</v>
      </c>
      <c r="AU26" s="11">
        <f t="shared" si="20"/>
        <v>0.6140277777777777</v>
      </c>
      <c r="AV26" s="13">
        <f t="shared" si="21"/>
        <v>0.00010416666666668295</v>
      </c>
      <c r="AW26" s="14">
        <f t="shared" si="22"/>
        <v>7</v>
      </c>
      <c r="AX26" s="22">
        <v>0.6277777777777778</v>
      </c>
      <c r="AY26" s="22">
        <f t="shared" si="23"/>
        <v>0.6277777777777778</v>
      </c>
      <c r="AZ26" s="9">
        <v>0</v>
      </c>
      <c r="BB26" s="35">
        <f t="shared" si="24"/>
        <v>134</v>
      </c>
      <c r="BC26" s="35">
        <v>12</v>
      </c>
      <c r="BD26" s="4">
        <v>2</v>
      </c>
    </row>
    <row r="27" spans="8:47" ht="15.75" customHeight="1">
      <c r="H27" s="31">
        <v>6.2</v>
      </c>
      <c r="Q27" s="31">
        <v>9.06</v>
      </c>
      <c r="U27" s="31">
        <v>18.8</v>
      </c>
      <c r="AD27" s="31">
        <v>2.78</v>
      </c>
      <c r="AM27" s="31">
        <v>1.98</v>
      </c>
      <c r="AQ27" s="31">
        <v>4.47</v>
      </c>
      <c r="AS27" s="29"/>
      <c r="AU27" s="31">
        <v>7.82</v>
      </c>
    </row>
  </sheetData>
  <printOptions/>
  <pageMargins left="0.43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2" sqref="E2:E26"/>
    </sheetView>
  </sheetViews>
  <sheetFormatPr defaultColWidth="9.140625" defaultRowHeight="12.75"/>
  <cols>
    <col min="1" max="1" width="4.7109375" style="1" customWidth="1"/>
    <col min="2" max="2" width="12.421875" style="4" customWidth="1"/>
    <col min="3" max="3" width="10.140625" style="4" customWidth="1"/>
    <col min="4" max="4" width="9.8515625" style="1" bestFit="1" customWidth="1"/>
    <col min="6" max="6" width="9.140625" style="0" hidden="1" customWidth="1"/>
  </cols>
  <sheetData>
    <row r="1" spans="1:6" ht="12.75">
      <c r="A1" s="23" t="s">
        <v>71</v>
      </c>
      <c r="B1" s="23" t="s">
        <v>65</v>
      </c>
      <c r="C1" s="23" t="s">
        <v>66</v>
      </c>
      <c r="D1" s="23" t="s">
        <v>91</v>
      </c>
      <c r="E1" s="42" t="s">
        <v>93</v>
      </c>
      <c r="F1" s="41" t="s">
        <v>94</v>
      </c>
    </row>
    <row r="2" spans="1:6" ht="12.75">
      <c r="A2" s="9">
        <v>5</v>
      </c>
      <c r="B2" s="2" t="s">
        <v>24</v>
      </c>
      <c r="C2" s="2" t="s">
        <v>25</v>
      </c>
      <c r="D2" s="34">
        <v>8</v>
      </c>
      <c r="E2" s="44">
        <v>16</v>
      </c>
      <c r="F2" s="6">
        <v>1</v>
      </c>
    </row>
    <row r="3" spans="1:6" ht="12.75">
      <c r="A3" s="9">
        <v>219</v>
      </c>
      <c r="B3" s="2" t="s">
        <v>26</v>
      </c>
      <c r="C3" s="2" t="s">
        <v>27</v>
      </c>
      <c r="D3" s="34">
        <v>12</v>
      </c>
      <c r="E3" s="43">
        <v>1</v>
      </c>
      <c r="F3" s="6">
        <v>2</v>
      </c>
    </row>
    <row r="4" spans="1:6" ht="12.75">
      <c r="A4" s="9">
        <v>11</v>
      </c>
      <c r="B4" s="2" t="s">
        <v>32</v>
      </c>
      <c r="C4" s="2" t="s">
        <v>33</v>
      </c>
      <c r="D4" s="34">
        <v>11</v>
      </c>
      <c r="E4" s="44">
        <v>2</v>
      </c>
      <c r="F4" s="6">
        <v>3</v>
      </c>
    </row>
    <row r="5" spans="1:6" ht="12.75">
      <c r="A5" s="9">
        <v>217</v>
      </c>
      <c r="B5" s="2" t="s">
        <v>8</v>
      </c>
      <c r="C5" s="2" t="s">
        <v>9</v>
      </c>
      <c r="D5" s="34">
        <v>9</v>
      </c>
      <c r="E5" s="44">
        <v>13</v>
      </c>
      <c r="F5" s="6">
        <v>4</v>
      </c>
    </row>
    <row r="6" spans="1:6" ht="12.75">
      <c r="A6" s="9">
        <v>15</v>
      </c>
      <c r="B6" s="2" t="s">
        <v>2</v>
      </c>
      <c r="C6" s="2" t="s">
        <v>3</v>
      </c>
      <c r="D6" s="34">
        <v>11</v>
      </c>
      <c r="E6" s="44">
        <v>2</v>
      </c>
      <c r="F6" s="6">
        <v>5</v>
      </c>
    </row>
    <row r="7" spans="1:6" ht="12.75">
      <c r="A7" s="9">
        <v>216</v>
      </c>
      <c r="B7" s="2" t="s">
        <v>34</v>
      </c>
      <c r="C7" s="2" t="s">
        <v>35</v>
      </c>
      <c r="D7" s="34">
        <v>9</v>
      </c>
      <c r="E7" s="44">
        <v>13</v>
      </c>
      <c r="F7" s="6">
        <v>6</v>
      </c>
    </row>
    <row r="8" spans="1:6" ht="12.75">
      <c r="A8" s="9">
        <v>17</v>
      </c>
      <c r="B8" s="2" t="s">
        <v>41</v>
      </c>
      <c r="C8" s="2" t="s">
        <v>56</v>
      </c>
      <c r="D8" s="34">
        <v>7</v>
      </c>
      <c r="E8" s="44">
        <v>22</v>
      </c>
      <c r="F8" s="6">
        <v>7</v>
      </c>
    </row>
    <row r="9" spans="1:6" ht="12.75">
      <c r="A9" s="9">
        <v>213</v>
      </c>
      <c r="B9" s="2" t="s">
        <v>54</v>
      </c>
      <c r="C9" s="2" t="s">
        <v>55</v>
      </c>
      <c r="D9" s="34">
        <v>10</v>
      </c>
      <c r="E9" s="44">
        <v>8</v>
      </c>
      <c r="F9" s="6">
        <v>8</v>
      </c>
    </row>
    <row r="10" spans="1:6" ht="12.75">
      <c r="A10" s="9">
        <v>20</v>
      </c>
      <c r="B10" s="2" t="s">
        <v>15</v>
      </c>
      <c r="C10" s="2" t="s">
        <v>16</v>
      </c>
      <c r="D10" s="34">
        <v>7</v>
      </c>
      <c r="E10" s="44">
        <v>22</v>
      </c>
      <c r="F10" s="6">
        <v>9</v>
      </c>
    </row>
    <row r="11" spans="1:6" ht="12.75">
      <c r="A11" s="9">
        <v>211</v>
      </c>
      <c r="B11" s="2" t="s">
        <v>45</v>
      </c>
      <c r="C11" s="2" t="s">
        <v>52</v>
      </c>
      <c r="D11" s="34">
        <v>8</v>
      </c>
      <c r="E11" s="44">
        <v>16</v>
      </c>
      <c r="F11" s="6">
        <v>10</v>
      </c>
    </row>
    <row r="12" spans="1:6" ht="12.75">
      <c r="A12" s="9">
        <v>21</v>
      </c>
      <c r="B12" s="2" t="s">
        <v>5</v>
      </c>
      <c r="C12" s="2" t="s">
        <v>6</v>
      </c>
      <c r="D12" s="34">
        <v>11</v>
      </c>
      <c r="E12" s="44">
        <v>2</v>
      </c>
      <c r="F12" s="6">
        <v>11</v>
      </c>
    </row>
    <row r="13" spans="1:6" ht="12.75">
      <c r="A13" s="9">
        <v>209</v>
      </c>
      <c r="B13" s="2" t="s">
        <v>13</v>
      </c>
      <c r="C13" s="2" t="s">
        <v>14</v>
      </c>
      <c r="D13" s="34">
        <v>7</v>
      </c>
      <c r="E13" s="44">
        <v>22</v>
      </c>
      <c r="F13" s="6">
        <v>12</v>
      </c>
    </row>
    <row r="14" spans="1:6" ht="12.75">
      <c r="A14" s="9">
        <v>25</v>
      </c>
      <c r="B14" s="2" t="s">
        <v>11</v>
      </c>
      <c r="C14" s="2" t="s">
        <v>12</v>
      </c>
      <c r="D14" s="34">
        <v>10</v>
      </c>
      <c r="E14" s="44">
        <v>8</v>
      </c>
      <c r="F14" s="6">
        <v>13</v>
      </c>
    </row>
    <row r="15" spans="1:6" ht="12.75">
      <c r="A15" s="9">
        <v>207</v>
      </c>
      <c r="B15" s="5" t="s">
        <v>69</v>
      </c>
      <c r="C15" s="5" t="s">
        <v>70</v>
      </c>
      <c r="D15" s="34">
        <v>10</v>
      </c>
      <c r="E15" s="44">
        <v>8</v>
      </c>
      <c r="F15" s="6">
        <v>14</v>
      </c>
    </row>
    <row r="16" spans="1:6" ht="12.75">
      <c r="A16" s="9">
        <v>27</v>
      </c>
      <c r="B16" s="2" t="s">
        <v>29</v>
      </c>
      <c r="C16" s="2" t="s">
        <v>30</v>
      </c>
      <c r="D16" s="34">
        <v>11</v>
      </c>
      <c r="E16" s="44">
        <v>2</v>
      </c>
      <c r="F16" s="6">
        <v>15</v>
      </c>
    </row>
    <row r="17" spans="1:6" ht="12.75">
      <c r="A17" s="9">
        <v>205</v>
      </c>
      <c r="B17" s="2" t="s">
        <v>41</v>
      </c>
      <c r="C17" s="2" t="s">
        <v>57</v>
      </c>
      <c r="D17" s="34">
        <v>8</v>
      </c>
      <c r="E17" s="44">
        <v>16</v>
      </c>
      <c r="F17" s="6">
        <v>16</v>
      </c>
    </row>
    <row r="18" spans="1:6" ht="12.75">
      <c r="A18" s="9">
        <v>32</v>
      </c>
      <c r="B18" s="2" t="s">
        <v>43</v>
      </c>
      <c r="C18" s="2" t="s">
        <v>92</v>
      </c>
      <c r="D18" s="34">
        <v>10</v>
      </c>
      <c r="E18" s="44">
        <v>8</v>
      </c>
      <c r="F18" s="6">
        <v>17</v>
      </c>
    </row>
    <row r="19" spans="1:6" ht="12.75">
      <c r="A19" s="9">
        <v>204</v>
      </c>
      <c r="B19" s="2" t="s">
        <v>49</v>
      </c>
      <c r="C19" s="2" t="s">
        <v>50</v>
      </c>
      <c r="D19" s="34">
        <v>10</v>
      </c>
      <c r="E19" s="44">
        <v>8</v>
      </c>
      <c r="F19" s="6">
        <v>18</v>
      </c>
    </row>
    <row r="20" spans="1:6" ht="12.75">
      <c r="A20" s="9">
        <v>44</v>
      </c>
      <c r="B20" s="2" t="s">
        <v>39</v>
      </c>
      <c r="C20" s="2" t="s">
        <v>40</v>
      </c>
      <c r="D20" s="34">
        <v>11</v>
      </c>
      <c r="E20" s="44">
        <v>2</v>
      </c>
      <c r="F20" s="6">
        <v>19</v>
      </c>
    </row>
    <row r="21" spans="1:6" ht="12.75">
      <c r="A21" s="9">
        <v>202</v>
      </c>
      <c r="B21" s="2" t="s">
        <v>41</v>
      </c>
      <c r="C21" s="2" t="s">
        <v>42</v>
      </c>
      <c r="D21" s="34">
        <v>8</v>
      </c>
      <c r="E21" s="44">
        <v>16</v>
      </c>
      <c r="F21" s="6">
        <v>20</v>
      </c>
    </row>
    <row r="22" spans="1:6" ht="12.75">
      <c r="A22" s="9">
        <v>110</v>
      </c>
      <c r="B22" s="2" t="s">
        <v>21</v>
      </c>
      <c r="C22" s="2" t="s">
        <v>22</v>
      </c>
      <c r="D22" s="34">
        <f>12-4</f>
        <v>8</v>
      </c>
      <c r="E22" s="44">
        <v>16</v>
      </c>
      <c r="F22" s="6">
        <v>21</v>
      </c>
    </row>
    <row r="23" spans="1:6" ht="12.75">
      <c r="A23" s="9">
        <v>123</v>
      </c>
      <c r="B23" s="2" t="s">
        <v>18</v>
      </c>
      <c r="C23" s="2" t="s">
        <v>19</v>
      </c>
      <c r="D23" s="34">
        <v>11</v>
      </c>
      <c r="E23" s="44">
        <v>2</v>
      </c>
      <c r="F23" s="6">
        <v>22</v>
      </c>
    </row>
    <row r="24" spans="1:6" ht="12.75">
      <c r="A24" s="9">
        <v>113</v>
      </c>
      <c r="B24" s="2" t="s">
        <v>45</v>
      </c>
      <c r="C24" s="2" t="s">
        <v>46</v>
      </c>
      <c r="D24" s="34">
        <v>8</v>
      </c>
      <c r="E24" s="44">
        <v>16</v>
      </c>
      <c r="F24" s="6">
        <v>23</v>
      </c>
    </row>
    <row r="25" spans="1:6" ht="12.75">
      <c r="A25" s="9">
        <v>120</v>
      </c>
      <c r="B25" s="2" t="s">
        <v>47</v>
      </c>
      <c r="C25" s="2" t="s">
        <v>48</v>
      </c>
      <c r="D25" s="34">
        <v>5</v>
      </c>
      <c r="E25" s="44">
        <v>25</v>
      </c>
      <c r="F25" s="6">
        <v>24</v>
      </c>
    </row>
    <row r="26" spans="1:6" ht="12.75">
      <c r="A26" s="9">
        <v>115</v>
      </c>
      <c r="B26" s="2" t="s">
        <v>36</v>
      </c>
      <c r="C26" s="2" t="s">
        <v>37</v>
      </c>
      <c r="D26" s="34">
        <v>9</v>
      </c>
      <c r="E26" s="44">
        <v>13</v>
      </c>
      <c r="F26" s="6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M2" sqref="M2:M26"/>
    </sheetView>
  </sheetViews>
  <sheetFormatPr defaultColWidth="9.140625" defaultRowHeight="12.75"/>
  <cols>
    <col min="1" max="1" width="4.7109375" style="1" customWidth="1"/>
    <col min="2" max="2" width="12.421875" style="4" customWidth="1"/>
    <col min="3" max="3" width="10.140625" style="4" customWidth="1"/>
    <col min="14" max="14" width="9.140625" style="52" customWidth="1"/>
  </cols>
  <sheetData>
    <row r="1" spans="1:14" ht="12.75">
      <c r="A1" s="23" t="s">
        <v>71</v>
      </c>
      <c r="B1" s="23" t="s">
        <v>65</v>
      </c>
      <c r="C1" s="23" t="s">
        <v>66</v>
      </c>
      <c r="D1" s="42" t="s">
        <v>97</v>
      </c>
      <c r="E1" s="42" t="s">
        <v>98</v>
      </c>
      <c r="F1" s="42" t="s">
        <v>74</v>
      </c>
      <c r="G1" s="42" t="s">
        <v>79</v>
      </c>
      <c r="H1" s="42" t="s">
        <v>99</v>
      </c>
      <c r="I1" s="42" t="s">
        <v>74</v>
      </c>
      <c r="J1" s="42" t="s">
        <v>108</v>
      </c>
      <c r="K1" s="42" t="s">
        <v>100</v>
      </c>
      <c r="L1" s="42" t="s">
        <v>107</v>
      </c>
      <c r="M1" s="42" t="s">
        <v>101</v>
      </c>
      <c r="N1" s="46" t="s">
        <v>95</v>
      </c>
    </row>
    <row r="2" spans="1:14" ht="12.75">
      <c r="A2" s="9">
        <v>5</v>
      </c>
      <c r="B2" s="2" t="s">
        <v>24</v>
      </c>
      <c r="C2" s="2" t="s">
        <v>25</v>
      </c>
      <c r="D2" s="20">
        <v>0.7083333333333334</v>
      </c>
      <c r="E2" s="20">
        <v>0.7395833333333334</v>
      </c>
      <c r="F2" s="20">
        <f aca="true" t="shared" si="0" ref="F2:F24">D2+1/24*45/60</f>
        <v>0.7395833333333334</v>
      </c>
      <c r="G2" s="64">
        <f aca="true" t="shared" si="1" ref="G2:G26">ABS(F2-E2)*24*60*60</f>
        <v>0</v>
      </c>
      <c r="H2" s="20">
        <v>0.7881944444444445</v>
      </c>
      <c r="I2" s="20">
        <v>0.7708333333333334</v>
      </c>
      <c r="J2" s="64">
        <v>250</v>
      </c>
      <c r="K2" s="47">
        <v>0</v>
      </c>
      <c r="L2" s="64">
        <f aca="true" t="shared" si="2" ref="L2:L26">G2+J2+K2</f>
        <v>250</v>
      </c>
      <c r="M2" s="53">
        <v>17</v>
      </c>
      <c r="N2" s="51">
        <v>1</v>
      </c>
    </row>
    <row r="3" spans="1:14" ht="12.75">
      <c r="A3" s="9">
        <v>11</v>
      </c>
      <c r="B3" s="2" t="s">
        <v>32</v>
      </c>
      <c r="C3" s="2" t="s">
        <v>33</v>
      </c>
      <c r="D3" s="20">
        <v>0.711111111111111</v>
      </c>
      <c r="E3" s="20">
        <v>0.7423611111111111</v>
      </c>
      <c r="F3" s="20">
        <f t="shared" si="0"/>
        <v>0.742361111111111</v>
      </c>
      <c r="G3" s="64">
        <f t="shared" si="1"/>
        <v>9.592326932761353E-12</v>
      </c>
      <c r="H3" s="20">
        <v>0.7854166666666668</v>
      </c>
      <c r="I3" s="20">
        <v>0.773611111111111</v>
      </c>
      <c r="J3" s="64">
        <v>170</v>
      </c>
      <c r="K3" s="47">
        <v>0</v>
      </c>
      <c r="L3" s="64">
        <f t="shared" si="2"/>
        <v>170.0000000000096</v>
      </c>
      <c r="M3" s="53">
        <v>11</v>
      </c>
      <c r="N3" s="51">
        <v>3</v>
      </c>
    </row>
    <row r="4" spans="1:14" ht="12.75">
      <c r="A4" s="9">
        <v>15</v>
      </c>
      <c r="B4" s="2" t="s">
        <v>2</v>
      </c>
      <c r="C4" s="2" t="s">
        <v>3</v>
      </c>
      <c r="D4" s="20">
        <v>0.713888888888889</v>
      </c>
      <c r="E4" s="20">
        <v>0.7451388888888889</v>
      </c>
      <c r="F4" s="20">
        <f t="shared" si="0"/>
        <v>0.745138888888889</v>
      </c>
      <c r="G4" s="64">
        <f t="shared" si="1"/>
        <v>9.592326932761353E-12</v>
      </c>
      <c r="H4" s="20">
        <v>0.7847222222222222</v>
      </c>
      <c r="I4" s="20">
        <v>0.776388888888889</v>
      </c>
      <c r="J4" s="64">
        <v>120</v>
      </c>
      <c r="K4" s="47">
        <v>0</v>
      </c>
      <c r="L4" s="64">
        <f t="shared" si="2"/>
        <v>120.00000000000959</v>
      </c>
      <c r="M4" s="53">
        <v>6</v>
      </c>
      <c r="N4" s="51">
        <v>5</v>
      </c>
    </row>
    <row r="5" spans="1:14" ht="12.75">
      <c r="A5" s="9">
        <v>17</v>
      </c>
      <c r="B5" s="2" t="s">
        <v>41</v>
      </c>
      <c r="C5" s="2" t="s">
        <v>56</v>
      </c>
      <c r="D5" s="20">
        <v>0.716666666666667</v>
      </c>
      <c r="E5" s="20">
        <v>0.7479166666666667</v>
      </c>
      <c r="F5" s="20">
        <f t="shared" si="0"/>
        <v>0.747916666666667</v>
      </c>
      <c r="G5" s="64">
        <f t="shared" si="1"/>
        <v>2.8776980798284058E-11</v>
      </c>
      <c r="H5" s="20">
        <v>0.7881944444444445</v>
      </c>
      <c r="I5" s="20">
        <v>0.779166666666667</v>
      </c>
      <c r="J5" s="64">
        <v>130</v>
      </c>
      <c r="K5" s="47">
        <v>0</v>
      </c>
      <c r="L5" s="64">
        <f t="shared" si="2"/>
        <v>130.00000000002876</v>
      </c>
      <c r="M5" s="53">
        <v>8</v>
      </c>
      <c r="N5" s="51">
        <v>7</v>
      </c>
    </row>
    <row r="6" spans="1:14" ht="12.75">
      <c r="A6" s="9">
        <v>20</v>
      </c>
      <c r="B6" s="2" t="s">
        <v>15</v>
      </c>
      <c r="C6" s="2" t="s">
        <v>16</v>
      </c>
      <c r="D6" s="20">
        <v>0.719444444444444</v>
      </c>
      <c r="E6" s="20">
        <v>0.7506944444444444</v>
      </c>
      <c r="F6" s="20">
        <f t="shared" si="0"/>
        <v>0.750694444444444</v>
      </c>
      <c r="G6" s="64">
        <f t="shared" si="1"/>
        <v>3.836930773104541E-11</v>
      </c>
      <c r="H6" s="20">
        <v>0.8013888888888889</v>
      </c>
      <c r="I6" s="20">
        <v>0.781944444444444</v>
      </c>
      <c r="J6" s="53">
        <v>280</v>
      </c>
      <c r="K6" s="47">
        <v>0</v>
      </c>
      <c r="L6" s="64">
        <f t="shared" si="2"/>
        <v>280.00000000003837</v>
      </c>
      <c r="M6" s="53">
        <v>19</v>
      </c>
      <c r="N6" s="51">
        <v>9</v>
      </c>
    </row>
    <row r="7" spans="1:14" ht="12.75">
      <c r="A7" s="9">
        <v>21</v>
      </c>
      <c r="B7" s="2" t="s">
        <v>5</v>
      </c>
      <c r="C7" s="2" t="s">
        <v>6</v>
      </c>
      <c r="D7" s="20">
        <v>0.722222222222222</v>
      </c>
      <c r="E7" s="20">
        <v>0.7534722222222222</v>
      </c>
      <c r="F7" s="20">
        <f t="shared" si="0"/>
        <v>0.753472222222222</v>
      </c>
      <c r="G7" s="64">
        <f t="shared" si="1"/>
        <v>1.9184653865522705E-11</v>
      </c>
      <c r="H7" s="20">
        <v>0.7756944444444445</v>
      </c>
      <c r="I7" s="20">
        <v>0.784722222222222</v>
      </c>
      <c r="J7" s="64">
        <v>0</v>
      </c>
      <c r="K7" s="47">
        <v>0</v>
      </c>
      <c r="L7" s="64">
        <f t="shared" si="2"/>
        <v>1.9184653865522705E-11</v>
      </c>
      <c r="M7" s="65">
        <v>1</v>
      </c>
      <c r="N7" s="51">
        <v>11</v>
      </c>
    </row>
    <row r="8" spans="1:14" ht="12.75">
      <c r="A8" s="9">
        <v>25</v>
      </c>
      <c r="B8" s="2" t="s">
        <v>11</v>
      </c>
      <c r="C8" s="2" t="s">
        <v>12</v>
      </c>
      <c r="D8" s="20">
        <v>0.725</v>
      </c>
      <c r="E8" s="20">
        <v>0.75625</v>
      </c>
      <c r="F8" s="20">
        <f t="shared" si="0"/>
        <v>0.75625</v>
      </c>
      <c r="G8" s="64">
        <f t="shared" si="1"/>
        <v>0</v>
      </c>
      <c r="H8" s="20">
        <v>0.7951388888888888</v>
      </c>
      <c r="I8" s="20">
        <v>0.7875</v>
      </c>
      <c r="J8" s="64">
        <v>110</v>
      </c>
      <c r="K8" s="47">
        <v>0</v>
      </c>
      <c r="L8" s="64">
        <f t="shared" si="2"/>
        <v>110</v>
      </c>
      <c r="M8" s="53">
        <v>4</v>
      </c>
      <c r="N8" s="51">
        <v>13</v>
      </c>
    </row>
    <row r="9" spans="1:14" ht="12.75">
      <c r="A9" s="9">
        <v>27</v>
      </c>
      <c r="B9" s="2" t="s">
        <v>29</v>
      </c>
      <c r="C9" s="2" t="s">
        <v>30</v>
      </c>
      <c r="D9" s="20">
        <v>0.727777777777778</v>
      </c>
      <c r="E9" s="20">
        <v>0.7590277777777777</v>
      </c>
      <c r="F9" s="20">
        <f t="shared" si="0"/>
        <v>0.759027777777778</v>
      </c>
      <c r="G9" s="64">
        <f t="shared" si="1"/>
        <v>1.9184653865522705E-11</v>
      </c>
      <c r="H9" s="20">
        <v>0.7888888888888889</v>
      </c>
      <c r="I9" s="20">
        <v>0.790277777777778</v>
      </c>
      <c r="J9" s="64">
        <v>0</v>
      </c>
      <c r="K9" s="47">
        <v>200</v>
      </c>
      <c r="L9" s="64">
        <f t="shared" si="2"/>
        <v>200.00000000001918</v>
      </c>
      <c r="M9" s="53">
        <v>13</v>
      </c>
      <c r="N9" s="51">
        <v>15</v>
      </c>
    </row>
    <row r="10" spans="1:14" ht="12.75">
      <c r="A10" s="9">
        <v>32</v>
      </c>
      <c r="B10" s="2" t="s">
        <v>43</v>
      </c>
      <c r="C10" s="2" t="s">
        <v>92</v>
      </c>
      <c r="D10" s="20">
        <v>0.730555555555556</v>
      </c>
      <c r="E10" s="20">
        <v>0.7618055555555556</v>
      </c>
      <c r="F10" s="20">
        <f t="shared" si="0"/>
        <v>0.761805555555556</v>
      </c>
      <c r="G10" s="64">
        <f t="shared" si="1"/>
        <v>2.8776980798284058E-11</v>
      </c>
      <c r="H10" s="20">
        <v>0.8090277777777778</v>
      </c>
      <c r="I10" s="20">
        <v>0.793055555555556</v>
      </c>
      <c r="J10" s="64">
        <v>230</v>
      </c>
      <c r="K10" s="47">
        <v>200</v>
      </c>
      <c r="L10" s="64">
        <f t="shared" si="2"/>
        <v>430.00000000002876</v>
      </c>
      <c r="M10" s="53">
        <v>23</v>
      </c>
      <c r="N10" s="51">
        <v>17</v>
      </c>
    </row>
    <row r="11" spans="1:14" ht="12.75">
      <c r="A11" s="9">
        <v>44</v>
      </c>
      <c r="B11" s="2" t="s">
        <v>39</v>
      </c>
      <c r="C11" s="2" t="s">
        <v>40</v>
      </c>
      <c r="D11" s="20">
        <v>0.733333333333333</v>
      </c>
      <c r="E11" s="20">
        <v>0.7645833333333334</v>
      </c>
      <c r="F11" s="20">
        <f t="shared" si="0"/>
        <v>0.764583333333333</v>
      </c>
      <c r="G11" s="64">
        <f t="shared" si="1"/>
        <v>3.836930773104541E-11</v>
      </c>
      <c r="H11" s="20">
        <v>0.8034722222222223</v>
      </c>
      <c r="I11" s="20">
        <v>0.795833333333333</v>
      </c>
      <c r="J11" s="64">
        <v>110</v>
      </c>
      <c r="K11" s="47">
        <v>0</v>
      </c>
      <c r="L11" s="64">
        <f t="shared" si="2"/>
        <v>110.00000000003837</v>
      </c>
      <c r="M11" s="53">
        <v>4</v>
      </c>
      <c r="N11" s="51">
        <v>19</v>
      </c>
    </row>
    <row r="12" spans="1:14" ht="12.75">
      <c r="A12" s="9">
        <v>110</v>
      </c>
      <c r="B12" s="2" t="s">
        <v>21</v>
      </c>
      <c r="C12" s="2" t="s">
        <v>22</v>
      </c>
      <c r="D12" s="20">
        <v>0.736111111111111</v>
      </c>
      <c r="E12" s="20">
        <v>0.7673611111111112</v>
      </c>
      <c r="F12" s="20">
        <f t="shared" si="0"/>
        <v>0.767361111111111</v>
      </c>
      <c r="G12" s="64">
        <f t="shared" si="1"/>
        <v>9.592326932761353E-12</v>
      </c>
      <c r="H12" s="20">
        <v>0.8006944444444444</v>
      </c>
      <c r="I12" s="20">
        <v>0.798611111111111</v>
      </c>
      <c r="J12" s="64">
        <v>30</v>
      </c>
      <c r="K12" s="47">
        <v>200</v>
      </c>
      <c r="L12" s="64">
        <f t="shared" si="2"/>
        <v>230.0000000000096</v>
      </c>
      <c r="M12" s="53">
        <v>15</v>
      </c>
      <c r="N12" s="51">
        <v>21</v>
      </c>
    </row>
    <row r="13" spans="1:14" ht="12.75">
      <c r="A13" s="9">
        <v>113</v>
      </c>
      <c r="B13" s="2" t="s">
        <v>45</v>
      </c>
      <c r="C13" s="2" t="s">
        <v>46</v>
      </c>
      <c r="D13" s="20">
        <v>0.738888888888889</v>
      </c>
      <c r="E13" s="20">
        <v>0.7701388888888889</v>
      </c>
      <c r="F13" s="20">
        <f t="shared" si="0"/>
        <v>0.770138888888889</v>
      </c>
      <c r="G13" s="64">
        <f t="shared" si="1"/>
        <v>9.592326932761353E-12</v>
      </c>
      <c r="H13" s="20">
        <v>0.8020833333333334</v>
      </c>
      <c r="I13" s="20">
        <v>0.801388888888889</v>
      </c>
      <c r="J13" s="64">
        <v>10</v>
      </c>
      <c r="K13" s="47">
        <v>200</v>
      </c>
      <c r="L13" s="64">
        <f t="shared" si="2"/>
        <v>210.0000000000096</v>
      </c>
      <c r="M13" s="53">
        <v>14</v>
      </c>
      <c r="N13" s="51">
        <v>23</v>
      </c>
    </row>
    <row r="14" spans="1:14" ht="12.75">
      <c r="A14" s="9">
        <v>115</v>
      </c>
      <c r="B14" s="2" t="s">
        <v>36</v>
      </c>
      <c r="C14" s="2" t="s">
        <v>37</v>
      </c>
      <c r="D14" s="20">
        <v>0.741666666666667</v>
      </c>
      <c r="E14" s="20">
        <v>0.7729166666666667</v>
      </c>
      <c r="F14" s="20">
        <f t="shared" si="0"/>
        <v>0.772916666666667</v>
      </c>
      <c r="G14" s="64">
        <f t="shared" si="1"/>
        <v>2.8776980798284058E-11</v>
      </c>
      <c r="H14" s="20">
        <v>0.80625</v>
      </c>
      <c r="I14" s="20">
        <v>0.804166666666667</v>
      </c>
      <c r="J14" s="64">
        <v>30</v>
      </c>
      <c r="K14" s="47">
        <v>100</v>
      </c>
      <c r="L14" s="64">
        <f t="shared" si="2"/>
        <v>130.00000000002876</v>
      </c>
      <c r="M14" s="53">
        <v>8</v>
      </c>
      <c r="N14" s="51">
        <v>25</v>
      </c>
    </row>
    <row r="15" spans="1:14" ht="12.75">
      <c r="A15" s="9">
        <v>120</v>
      </c>
      <c r="B15" s="2" t="s">
        <v>47</v>
      </c>
      <c r="C15" s="2" t="s">
        <v>48</v>
      </c>
      <c r="D15" s="20">
        <v>0.740277777777778</v>
      </c>
      <c r="E15" s="20">
        <v>0.7715277777777777</v>
      </c>
      <c r="F15" s="20">
        <f t="shared" si="0"/>
        <v>0.771527777777778</v>
      </c>
      <c r="G15" s="64">
        <f t="shared" si="1"/>
        <v>2.8776980798284058E-11</v>
      </c>
      <c r="H15" s="20">
        <v>0.8152777777777778</v>
      </c>
      <c r="I15" s="20">
        <v>0.802777777777778</v>
      </c>
      <c r="J15" s="64">
        <v>180</v>
      </c>
      <c r="K15" s="50">
        <v>0</v>
      </c>
      <c r="L15" s="64">
        <f t="shared" si="2"/>
        <v>180.00000000002876</v>
      </c>
      <c r="M15" s="53">
        <v>12</v>
      </c>
      <c r="N15" s="51">
        <v>24</v>
      </c>
    </row>
    <row r="16" spans="1:14" ht="12.75">
      <c r="A16" s="9">
        <v>123</v>
      </c>
      <c r="B16" s="2" t="s">
        <v>18</v>
      </c>
      <c r="C16" s="2" t="s">
        <v>19</v>
      </c>
      <c r="D16" s="20">
        <v>0.7375</v>
      </c>
      <c r="E16" s="20">
        <v>0.76875</v>
      </c>
      <c r="F16" s="20">
        <f t="shared" si="0"/>
        <v>0.76875</v>
      </c>
      <c r="G16" s="64">
        <f t="shared" si="1"/>
        <v>0</v>
      </c>
      <c r="H16" s="20">
        <v>0.8</v>
      </c>
      <c r="I16" s="20">
        <v>0.8</v>
      </c>
      <c r="J16" s="64">
        <v>0</v>
      </c>
      <c r="K16" s="47">
        <v>0</v>
      </c>
      <c r="L16" s="64">
        <f t="shared" si="2"/>
        <v>0</v>
      </c>
      <c r="M16" s="65">
        <v>1</v>
      </c>
      <c r="N16" s="51">
        <v>22</v>
      </c>
    </row>
    <row r="17" spans="1:14" ht="12.75">
      <c r="A17" s="9">
        <v>202</v>
      </c>
      <c r="B17" s="2" t="s">
        <v>41</v>
      </c>
      <c r="C17" s="2" t="s">
        <v>42</v>
      </c>
      <c r="D17" s="20">
        <v>0.734722222222222</v>
      </c>
      <c r="E17" s="20">
        <v>0.7659722222222222</v>
      </c>
      <c r="F17" s="20">
        <f t="shared" si="0"/>
        <v>0.765972222222222</v>
      </c>
      <c r="G17" s="64">
        <f t="shared" si="1"/>
        <v>9.592326932761353E-12</v>
      </c>
      <c r="H17" s="20">
        <v>0.7986111111111112</v>
      </c>
      <c r="I17" s="20">
        <v>0.797222222222222</v>
      </c>
      <c r="J17" s="64">
        <v>20</v>
      </c>
      <c r="K17" s="47">
        <v>220</v>
      </c>
      <c r="L17" s="64">
        <f t="shared" si="2"/>
        <v>240.0000000000096</v>
      </c>
      <c r="M17" s="53">
        <v>16</v>
      </c>
      <c r="N17" s="51">
        <v>20</v>
      </c>
    </row>
    <row r="18" spans="1:14" ht="12.75">
      <c r="A18" s="9">
        <v>204</v>
      </c>
      <c r="B18" s="2" t="s">
        <v>49</v>
      </c>
      <c r="C18" s="2" t="s">
        <v>50</v>
      </c>
      <c r="D18" s="20">
        <v>0.731944444444444</v>
      </c>
      <c r="E18" s="20">
        <v>0.7631944444444444</v>
      </c>
      <c r="F18" s="20">
        <f t="shared" si="0"/>
        <v>0.763194444444444</v>
      </c>
      <c r="G18" s="64">
        <f t="shared" si="1"/>
        <v>3.836930773104541E-11</v>
      </c>
      <c r="H18" s="20">
        <v>0.7993055555555556</v>
      </c>
      <c r="I18" s="20">
        <v>0.794444444444444</v>
      </c>
      <c r="J18" s="64">
        <v>70</v>
      </c>
      <c r="K18" s="47">
        <v>240</v>
      </c>
      <c r="L18" s="64">
        <f t="shared" si="2"/>
        <v>310.00000000003837</v>
      </c>
      <c r="M18" s="53">
        <v>20</v>
      </c>
      <c r="N18" s="51">
        <v>18</v>
      </c>
    </row>
    <row r="19" spans="1:14" ht="12.75">
      <c r="A19" s="9">
        <v>205</v>
      </c>
      <c r="B19" s="2" t="s">
        <v>41</v>
      </c>
      <c r="C19" s="2" t="s">
        <v>57</v>
      </c>
      <c r="D19" s="20">
        <v>0.729166666666667</v>
      </c>
      <c r="E19" s="20">
        <v>0.7604166666666666</v>
      </c>
      <c r="F19" s="20">
        <f t="shared" si="0"/>
        <v>0.760416666666667</v>
      </c>
      <c r="G19" s="64">
        <f t="shared" si="1"/>
        <v>2.8776980798284058E-11</v>
      </c>
      <c r="H19" s="20">
        <v>0.811111111111111</v>
      </c>
      <c r="I19" s="20">
        <v>0.791666666666667</v>
      </c>
      <c r="J19" s="64">
        <v>280</v>
      </c>
      <c r="K19" s="47">
        <v>100</v>
      </c>
      <c r="L19" s="64">
        <f t="shared" si="2"/>
        <v>380.00000000002876</v>
      </c>
      <c r="M19" s="53">
        <v>22</v>
      </c>
      <c r="N19" s="51">
        <v>16</v>
      </c>
    </row>
    <row r="20" spans="1:14" ht="12.75">
      <c r="A20" s="9">
        <v>207</v>
      </c>
      <c r="B20" s="5" t="s">
        <v>69</v>
      </c>
      <c r="C20" s="5" t="s">
        <v>70</v>
      </c>
      <c r="D20" s="20">
        <v>0.726388888888889</v>
      </c>
      <c r="E20" s="20">
        <v>0.7604166666666666</v>
      </c>
      <c r="F20" s="20">
        <f t="shared" si="0"/>
        <v>0.757638888888889</v>
      </c>
      <c r="G20" s="64">
        <f t="shared" si="1"/>
        <v>239.99999999998954</v>
      </c>
      <c r="H20" s="20">
        <v>0.7888888888888889</v>
      </c>
      <c r="I20" s="20">
        <v>0.788888888888889</v>
      </c>
      <c r="J20" s="64">
        <v>0</v>
      </c>
      <c r="K20" s="47">
        <v>100</v>
      </c>
      <c r="L20" s="64">
        <f t="shared" si="2"/>
        <v>339.99999999998954</v>
      </c>
      <c r="M20" s="53">
        <v>21</v>
      </c>
      <c r="N20" s="51">
        <v>14</v>
      </c>
    </row>
    <row r="21" spans="1:14" ht="12.75">
      <c r="A21" s="9">
        <v>209</v>
      </c>
      <c r="B21" s="2" t="s">
        <v>13</v>
      </c>
      <c r="C21" s="2" t="s">
        <v>14</v>
      </c>
      <c r="D21" s="20">
        <v>0.723611111111111</v>
      </c>
      <c r="E21" s="20">
        <v>0.7548611111111111</v>
      </c>
      <c r="F21" s="20">
        <f t="shared" si="0"/>
        <v>0.754861111111111</v>
      </c>
      <c r="G21" s="64">
        <f t="shared" si="1"/>
        <v>9.592326932761353E-12</v>
      </c>
      <c r="H21" s="20">
        <v>0.7888888888888889</v>
      </c>
      <c r="I21" s="20">
        <v>0.786111111111111</v>
      </c>
      <c r="J21" s="64">
        <v>40</v>
      </c>
      <c r="K21" s="47">
        <v>0</v>
      </c>
      <c r="L21" s="64">
        <f t="shared" si="2"/>
        <v>40.00000000000959</v>
      </c>
      <c r="M21" s="53">
        <v>3</v>
      </c>
      <c r="N21" s="51">
        <v>12</v>
      </c>
    </row>
    <row r="22" spans="1:14" ht="12.75">
      <c r="A22" s="9">
        <v>211</v>
      </c>
      <c r="B22" s="2" t="s">
        <v>45</v>
      </c>
      <c r="C22" s="2" t="s">
        <v>52</v>
      </c>
      <c r="D22" s="20">
        <v>0.720833333333333</v>
      </c>
      <c r="E22" s="20">
        <v>0.7534722222222222</v>
      </c>
      <c r="F22" s="20">
        <f t="shared" si="0"/>
        <v>0.752083333333333</v>
      </c>
      <c r="G22" s="64">
        <f t="shared" si="1"/>
        <v>120.00000000002835</v>
      </c>
      <c r="H22" s="20">
        <v>0.7833333333333333</v>
      </c>
      <c r="I22" s="20">
        <v>0.783333333333333</v>
      </c>
      <c r="J22" s="64">
        <v>0</v>
      </c>
      <c r="K22" s="47">
        <v>0</v>
      </c>
      <c r="L22" s="64">
        <f t="shared" si="2"/>
        <v>120.00000000002835</v>
      </c>
      <c r="M22" s="53">
        <v>6</v>
      </c>
      <c r="N22" s="51">
        <v>10</v>
      </c>
    </row>
    <row r="23" spans="1:14" ht="12.75">
      <c r="A23" s="9">
        <v>213</v>
      </c>
      <c r="B23" s="2" t="s">
        <v>54</v>
      </c>
      <c r="C23" s="2" t="s">
        <v>55</v>
      </c>
      <c r="D23" s="20">
        <v>0.718055555555556</v>
      </c>
      <c r="E23" s="20">
        <v>0.7527777777777778</v>
      </c>
      <c r="F23" s="20">
        <f t="shared" si="0"/>
        <v>0.749305555555556</v>
      </c>
      <c r="G23" s="64">
        <f t="shared" si="1"/>
        <v>299.99999999996055</v>
      </c>
      <c r="H23" s="20">
        <v>0.8034722222222223</v>
      </c>
      <c r="I23" s="20">
        <v>0.780555555555556</v>
      </c>
      <c r="J23" s="64">
        <v>330</v>
      </c>
      <c r="K23" s="47">
        <v>240</v>
      </c>
      <c r="L23" s="64">
        <f t="shared" si="2"/>
        <v>869.9999999999606</v>
      </c>
      <c r="M23" s="53">
        <v>24</v>
      </c>
      <c r="N23" s="51">
        <v>8</v>
      </c>
    </row>
    <row r="24" spans="1:14" ht="12.75">
      <c r="A24" s="9">
        <v>216</v>
      </c>
      <c r="B24" s="2" t="s">
        <v>34</v>
      </c>
      <c r="C24" s="2" t="s">
        <v>35</v>
      </c>
      <c r="D24" s="20">
        <v>0.715277777777778</v>
      </c>
      <c r="E24" s="20">
        <v>0.7465277777777778</v>
      </c>
      <c r="F24" s="20">
        <f t="shared" si="0"/>
        <v>0.746527777777778</v>
      </c>
      <c r="G24" s="64">
        <f t="shared" si="1"/>
        <v>1.9184653865522705E-11</v>
      </c>
      <c r="H24" s="49">
        <v>0.7881944444444445</v>
      </c>
      <c r="I24" s="20">
        <v>0.777777777777778</v>
      </c>
      <c r="J24" s="64">
        <v>150</v>
      </c>
      <c r="K24" s="47">
        <v>100</v>
      </c>
      <c r="L24" s="64">
        <f t="shared" si="2"/>
        <v>250.00000000001918</v>
      </c>
      <c r="M24" s="53">
        <v>17</v>
      </c>
      <c r="N24" s="51">
        <v>6</v>
      </c>
    </row>
    <row r="25" spans="1:14" ht="12.75">
      <c r="A25" s="9">
        <v>217</v>
      </c>
      <c r="B25" s="2" t="s">
        <v>8</v>
      </c>
      <c r="C25" s="2" t="s">
        <v>9</v>
      </c>
      <c r="D25" s="20">
        <v>0.7125</v>
      </c>
      <c r="E25" s="48">
        <v>0.875</v>
      </c>
      <c r="F25" s="20"/>
      <c r="G25" s="64">
        <f t="shared" si="1"/>
        <v>75600</v>
      </c>
      <c r="H25" s="48">
        <v>0.875</v>
      </c>
      <c r="I25" s="20">
        <v>0.775</v>
      </c>
      <c r="J25" s="64"/>
      <c r="K25" s="47">
        <v>999</v>
      </c>
      <c r="L25" s="64">
        <f t="shared" si="2"/>
        <v>76599</v>
      </c>
      <c r="M25" s="53">
        <v>999</v>
      </c>
      <c r="N25" s="51">
        <v>4</v>
      </c>
    </row>
    <row r="26" spans="1:14" ht="12.75">
      <c r="A26" s="9">
        <v>219</v>
      </c>
      <c r="B26" s="2" t="s">
        <v>26</v>
      </c>
      <c r="C26" s="2" t="s">
        <v>27</v>
      </c>
      <c r="D26" s="20">
        <v>0.7097222222222223</v>
      </c>
      <c r="E26" s="20">
        <v>0.7409722222222223</v>
      </c>
      <c r="F26" s="20">
        <f>D26+1/24*45/60</f>
        <v>0.7409722222222223</v>
      </c>
      <c r="G26" s="64">
        <f t="shared" si="1"/>
        <v>0</v>
      </c>
      <c r="H26" s="20">
        <v>0.7756944444444445</v>
      </c>
      <c r="I26" s="20">
        <v>0.7722222222222223</v>
      </c>
      <c r="J26" s="64">
        <v>50</v>
      </c>
      <c r="K26" s="47">
        <v>100</v>
      </c>
      <c r="L26" s="64">
        <f t="shared" si="2"/>
        <v>150</v>
      </c>
      <c r="M26" s="53">
        <v>10</v>
      </c>
      <c r="N26" s="51">
        <v>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10" sqref="F10"/>
    </sheetView>
  </sheetViews>
  <sheetFormatPr defaultColWidth="9.140625" defaultRowHeight="12.75"/>
  <cols>
    <col min="3" max="3" width="10.7109375" style="0" bestFit="1" customWidth="1"/>
    <col min="4" max="4" width="10.7109375" style="0" customWidth="1"/>
    <col min="5" max="5" width="15.8515625" style="0" bestFit="1" customWidth="1"/>
    <col min="6" max="6" width="19.28125" style="0" bestFit="1" customWidth="1"/>
    <col min="7" max="10" width="5.8515625" style="52" customWidth="1"/>
    <col min="11" max="11" width="9.140625" style="52" customWidth="1"/>
  </cols>
  <sheetData>
    <row r="1" spans="1:11" ht="33" customHeight="1">
      <c r="A1" s="54" t="s">
        <v>71</v>
      </c>
      <c r="B1" s="68" t="s">
        <v>113</v>
      </c>
      <c r="C1" s="68"/>
      <c r="D1" s="68" t="s">
        <v>112</v>
      </c>
      <c r="E1" s="68"/>
      <c r="F1" s="54" t="s">
        <v>111</v>
      </c>
      <c r="G1" s="54" t="s">
        <v>102</v>
      </c>
      <c r="H1" s="54" t="s">
        <v>103</v>
      </c>
      <c r="I1" s="54" t="s">
        <v>104</v>
      </c>
      <c r="J1" s="54" t="s">
        <v>105</v>
      </c>
      <c r="K1" s="55" t="s">
        <v>106</v>
      </c>
    </row>
    <row r="2" spans="1:11" ht="15">
      <c r="A2" s="9">
        <v>21</v>
      </c>
      <c r="B2" s="2" t="s">
        <v>5</v>
      </c>
      <c r="C2" s="2" t="s">
        <v>6</v>
      </c>
      <c r="D2" s="2" t="s">
        <v>129</v>
      </c>
      <c r="E2" s="2" t="s">
        <v>130</v>
      </c>
      <c r="F2" s="2"/>
      <c r="G2" s="35">
        <v>4</v>
      </c>
      <c r="H2" s="44">
        <v>2</v>
      </c>
      <c r="I2" s="65">
        <v>1</v>
      </c>
      <c r="J2" s="56">
        <f aca="true" t="shared" si="0" ref="J2:J26">I2+H2+G2</f>
        <v>7</v>
      </c>
      <c r="K2" s="67">
        <v>1</v>
      </c>
    </row>
    <row r="3" spans="1:11" ht="15">
      <c r="A3" s="9">
        <v>44</v>
      </c>
      <c r="B3" s="2" t="s">
        <v>39</v>
      </c>
      <c r="C3" s="2" t="s">
        <v>40</v>
      </c>
      <c r="D3" s="2" t="s">
        <v>125</v>
      </c>
      <c r="E3" s="2" t="s">
        <v>126</v>
      </c>
      <c r="F3" s="2"/>
      <c r="G3" s="35">
        <v>2</v>
      </c>
      <c r="H3" s="44">
        <v>2</v>
      </c>
      <c r="I3" s="53">
        <v>4</v>
      </c>
      <c r="J3" s="56">
        <f t="shared" si="0"/>
        <v>8</v>
      </c>
      <c r="K3" s="67">
        <v>2</v>
      </c>
    </row>
    <row r="4" spans="1:11" ht="15">
      <c r="A4" s="9">
        <v>15</v>
      </c>
      <c r="B4" s="2" t="s">
        <v>2</v>
      </c>
      <c r="C4" s="2" t="s">
        <v>3</v>
      </c>
      <c r="D4" s="2" t="s">
        <v>109</v>
      </c>
      <c r="E4" s="2" t="s">
        <v>110</v>
      </c>
      <c r="F4" s="2"/>
      <c r="G4" s="35">
        <v>5</v>
      </c>
      <c r="H4" s="44">
        <v>2</v>
      </c>
      <c r="I4" s="53">
        <v>6</v>
      </c>
      <c r="J4" s="56">
        <f t="shared" si="0"/>
        <v>13</v>
      </c>
      <c r="K4" s="67">
        <v>3</v>
      </c>
    </row>
    <row r="5" spans="1:11" ht="15">
      <c r="A5" s="9">
        <v>123</v>
      </c>
      <c r="B5" s="2" t="s">
        <v>18</v>
      </c>
      <c r="C5" s="2" t="s">
        <v>19</v>
      </c>
      <c r="D5" s="2" t="s">
        <v>26</v>
      </c>
      <c r="E5" s="2" t="s">
        <v>121</v>
      </c>
      <c r="F5" s="2" t="s">
        <v>122</v>
      </c>
      <c r="G5" s="35">
        <v>10</v>
      </c>
      <c r="H5" s="44">
        <v>2</v>
      </c>
      <c r="I5" s="65">
        <v>1</v>
      </c>
      <c r="J5" s="56">
        <f t="shared" si="0"/>
        <v>13</v>
      </c>
      <c r="K5" s="57">
        <v>4</v>
      </c>
    </row>
    <row r="6" spans="1:11" ht="15">
      <c r="A6" s="9">
        <v>11</v>
      </c>
      <c r="B6" s="2" t="s">
        <v>32</v>
      </c>
      <c r="C6" s="2" t="s">
        <v>33</v>
      </c>
      <c r="D6" s="2" t="s">
        <v>45</v>
      </c>
      <c r="E6" s="2" t="s">
        <v>114</v>
      </c>
      <c r="F6" s="2"/>
      <c r="G6" s="35">
        <v>7</v>
      </c>
      <c r="H6" s="44">
        <v>2</v>
      </c>
      <c r="I6" s="53">
        <v>11</v>
      </c>
      <c r="J6" s="56">
        <f t="shared" si="0"/>
        <v>20</v>
      </c>
      <c r="K6" s="57">
        <v>5</v>
      </c>
    </row>
    <row r="7" spans="1:11" ht="15">
      <c r="A7" s="9">
        <v>27</v>
      </c>
      <c r="B7" s="2" t="s">
        <v>29</v>
      </c>
      <c r="C7" s="2" t="s">
        <v>30</v>
      </c>
      <c r="D7" s="2" t="s">
        <v>115</v>
      </c>
      <c r="E7" s="2" t="s">
        <v>116</v>
      </c>
      <c r="F7" s="2"/>
      <c r="G7" s="35">
        <v>8</v>
      </c>
      <c r="H7" s="44">
        <v>2</v>
      </c>
      <c r="I7" s="53">
        <v>13</v>
      </c>
      <c r="J7" s="56">
        <f t="shared" si="0"/>
        <v>23</v>
      </c>
      <c r="K7" s="57">
        <v>6</v>
      </c>
    </row>
    <row r="8" spans="1:11" ht="15">
      <c r="A8" s="9">
        <v>219</v>
      </c>
      <c r="B8" s="2" t="s">
        <v>26</v>
      </c>
      <c r="C8" s="2" t="s">
        <v>27</v>
      </c>
      <c r="D8" s="2" t="s">
        <v>132</v>
      </c>
      <c r="E8" s="2" t="s">
        <v>133</v>
      </c>
      <c r="F8" s="2"/>
      <c r="G8" s="35">
        <v>12</v>
      </c>
      <c r="H8" s="43">
        <v>1</v>
      </c>
      <c r="I8" s="53">
        <v>10</v>
      </c>
      <c r="J8" s="56">
        <f t="shared" si="0"/>
        <v>23</v>
      </c>
      <c r="K8" s="57">
        <v>7</v>
      </c>
    </row>
    <row r="9" spans="1:11" ht="15">
      <c r="A9" s="9">
        <v>25</v>
      </c>
      <c r="B9" s="2" t="s">
        <v>11</v>
      </c>
      <c r="C9" s="2" t="s">
        <v>12</v>
      </c>
      <c r="D9" s="2" t="s">
        <v>144</v>
      </c>
      <c r="E9" s="2" t="s">
        <v>128</v>
      </c>
      <c r="F9" s="2" t="s">
        <v>122</v>
      </c>
      <c r="G9" s="35">
        <v>16</v>
      </c>
      <c r="H9" s="44">
        <v>8</v>
      </c>
      <c r="I9" s="53">
        <v>4</v>
      </c>
      <c r="J9" s="56">
        <f t="shared" si="0"/>
        <v>28</v>
      </c>
      <c r="K9" s="57">
        <v>8</v>
      </c>
    </row>
    <row r="10" spans="1:11" ht="15">
      <c r="A10" s="9">
        <v>211</v>
      </c>
      <c r="B10" s="2" t="s">
        <v>45</v>
      </c>
      <c r="C10" s="2" t="s">
        <v>52</v>
      </c>
      <c r="D10" s="2" t="s">
        <v>153</v>
      </c>
      <c r="E10" s="2" t="s">
        <v>154</v>
      </c>
      <c r="F10" s="2"/>
      <c r="G10" s="35">
        <v>13</v>
      </c>
      <c r="H10" s="44">
        <v>16</v>
      </c>
      <c r="I10" s="53">
        <v>6</v>
      </c>
      <c r="J10" s="56">
        <f t="shared" si="0"/>
        <v>35</v>
      </c>
      <c r="K10" s="57">
        <v>9</v>
      </c>
    </row>
    <row r="11" spans="1:11" ht="15">
      <c r="A11" s="9">
        <v>5</v>
      </c>
      <c r="B11" s="2" t="s">
        <v>24</v>
      </c>
      <c r="C11" s="2" t="s">
        <v>25</v>
      </c>
      <c r="D11" s="2" t="s">
        <v>131</v>
      </c>
      <c r="E11" s="2" t="s">
        <v>25</v>
      </c>
      <c r="F11" s="2"/>
      <c r="G11" s="35">
        <v>3</v>
      </c>
      <c r="H11" s="44">
        <v>16</v>
      </c>
      <c r="I11" s="53">
        <v>17</v>
      </c>
      <c r="J11" s="56">
        <f t="shared" si="0"/>
        <v>36</v>
      </c>
      <c r="K11" s="57">
        <v>10</v>
      </c>
    </row>
    <row r="12" spans="1:11" ht="15">
      <c r="A12" s="9">
        <v>204</v>
      </c>
      <c r="B12" s="2" t="s">
        <v>49</v>
      </c>
      <c r="C12" s="2" t="s">
        <v>50</v>
      </c>
      <c r="D12" s="2" t="s">
        <v>139</v>
      </c>
      <c r="E12" s="2" t="s">
        <v>140</v>
      </c>
      <c r="F12" s="2"/>
      <c r="G12" s="35">
        <v>9</v>
      </c>
      <c r="H12" s="44">
        <v>8</v>
      </c>
      <c r="I12" s="53">
        <v>20</v>
      </c>
      <c r="J12" s="56">
        <f t="shared" si="0"/>
        <v>37</v>
      </c>
      <c r="K12" s="57">
        <v>11</v>
      </c>
    </row>
    <row r="13" spans="1:11" ht="15">
      <c r="A13" s="9">
        <v>20</v>
      </c>
      <c r="B13" s="2" t="s">
        <v>15</v>
      </c>
      <c r="C13" s="2" t="s">
        <v>16</v>
      </c>
      <c r="D13" s="2" t="s">
        <v>123</v>
      </c>
      <c r="E13" s="2" t="s">
        <v>124</v>
      </c>
      <c r="F13" s="2"/>
      <c r="G13" s="45">
        <v>1</v>
      </c>
      <c r="H13" s="44">
        <v>22</v>
      </c>
      <c r="I13" s="53">
        <v>19</v>
      </c>
      <c r="J13" s="56">
        <f t="shared" si="0"/>
        <v>42</v>
      </c>
      <c r="K13" s="57">
        <v>12</v>
      </c>
    </row>
    <row r="14" spans="1:11" ht="15">
      <c r="A14" s="9">
        <v>207</v>
      </c>
      <c r="B14" s="5" t="s">
        <v>69</v>
      </c>
      <c r="C14" s="5" t="s">
        <v>70</v>
      </c>
      <c r="D14" s="5" t="s">
        <v>119</v>
      </c>
      <c r="E14" s="5" t="s">
        <v>120</v>
      </c>
      <c r="F14" s="5"/>
      <c r="G14" s="35">
        <v>13</v>
      </c>
      <c r="H14" s="44">
        <v>8</v>
      </c>
      <c r="I14" s="53">
        <v>21</v>
      </c>
      <c r="J14" s="56">
        <f t="shared" si="0"/>
        <v>42</v>
      </c>
      <c r="K14" s="57">
        <v>13</v>
      </c>
    </row>
    <row r="15" spans="1:11" ht="15">
      <c r="A15" s="9">
        <v>202</v>
      </c>
      <c r="B15" s="2" t="s">
        <v>41</v>
      </c>
      <c r="C15" s="2" t="s">
        <v>42</v>
      </c>
      <c r="D15" s="2" t="s">
        <v>13</v>
      </c>
      <c r="E15" s="2" t="s">
        <v>141</v>
      </c>
      <c r="F15" s="2"/>
      <c r="G15" s="35">
        <v>11</v>
      </c>
      <c r="H15" s="44">
        <v>16</v>
      </c>
      <c r="I15" s="53">
        <v>16</v>
      </c>
      <c r="J15" s="56">
        <f t="shared" si="0"/>
        <v>43</v>
      </c>
      <c r="K15" s="57">
        <v>14</v>
      </c>
    </row>
    <row r="16" spans="1:11" ht="15">
      <c r="A16" s="9">
        <v>115</v>
      </c>
      <c r="B16" s="2" t="s">
        <v>36</v>
      </c>
      <c r="C16" s="2" t="s">
        <v>37</v>
      </c>
      <c r="D16" s="2" t="s">
        <v>125</v>
      </c>
      <c r="E16" s="2" t="s">
        <v>150</v>
      </c>
      <c r="F16" s="2"/>
      <c r="G16" s="35">
        <v>22</v>
      </c>
      <c r="H16" s="44">
        <v>13</v>
      </c>
      <c r="I16" s="53">
        <v>8</v>
      </c>
      <c r="J16" s="56">
        <f t="shared" si="0"/>
        <v>43</v>
      </c>
      <c r="K16" s="57">
        <v>15</v>
      </c>
    </row>
    <row r="17" spans="1:11" ht="15">
      <c r="A17" s="9">
        <v>205</v>
      </c>
      <c r="B17" s="2" t="s">
        <v>41</v>
      </c>
      <c r="C17" s="2" t="s">
        <v>57</v>
      </c>
      <c r="D17" s="2" t="s">
        <v>134</v>
      </c>
      <c r="E17" s="2" t="s">
        <v>135</v>
      </c>
      <c r="F17" s="2"/>
      <c r="G17" s="35">
        <v>6</v>
      </c>
      <c r="H17" s="44">
        <v>16</v>
      </c>
      <c r="I17" s="53">
        <v>22</v>
      </c>
      <c r="J17" s="56">
        <f t="shared" si="0"/>
        <v>44</v>
      </c>
      <c r="K17" s="57">
        <v>16</v>
      </c>
    </row>
    <row r="18" spans="1:11" ht="15">
      <c r="A18" s="9">
        <v>32</v>
      </c>
      <c r="B18" s="2" t="s">
        <v>43</v>
      </c>
      <c r="C18" s="2" t="s">
        <v>92</v>
      </c>
      <c r="D18" s="2" t="s">
        <v>151</v>
      </c>
      <c r="E18" s="2" t="s">
        <v>152</v>
      </c>
      <c r="F18" s="2" t="s">
        <v>122</v>
      </c>
      <c r="G18" s="35">
        <v>15</v>
      </c>
      <c r="H18" s="44">
        <v>8</v>
      </c>
      <c r="I18" s="53">
        <v>23</v>
      </c>
      <c r="J18" s="56">
        <f t="shared" si="0"/>
        <v>46</v>
      </c>
      <c r="K18" s="57">
        <v>17</v>
      </c>
    </row>
    <row r="19" spans="1:11" ht="15">
      <c r="A19" s="9">
        <v>17</v>
      </c>
      <c r="B19" s="2" t="s">
        <v>41</v>
      </c>
      <c r="C19" s="2" t="s">
        <v>56</v>
      </c>
      <c r="D19" s="2" t="s">
        <v>127</v>
      </c>
      <c r="E19" s="2" t="s">
        <v>128</v>
      </c>
      <c r="F19" s="2"/>
      <c r="G19" s="35">
        <v>17</v>
      </c>
      <c r="H19" s="44">
        <v>22</v>
      </c>
      <c r="I19" s="53">
        <v>8</v>
      </c>
      <c r="J19" s="56">
        <f t="shared" si="0"/>
        <v>47</v>
      </c>
      <c r="K19" s="57">
        <v>18</v>
      </c>
    </row>
    <row r="20" spans="1:11" ht="15">
      <c r="A20" s="9">
        <v>113</v>
      </c>
      <c r="B20" s="2" t="s">
        <v>45</v>
      </c>
      <c r="C20" s="2" t="s">
        <v>46</v>
      </c>
      <c r="D20" s="2" t="s">
        <v>147</v>
      </c>
      <c r="E20" s="2" t="s">
        <v>148</v>
      </c>
      <c r="F20" s="2"/>
      <c r="G20" s="35">
        <v>19</v>
      </c>
      <c r="H20" s="44">
        <v>16</v>
      </c>
      <c r="I20" s="53">
        <v>14</v>
      </c>
      <c r="J20" s="56">
        <f t="shared" si="0"/>
        <v>49</v>
      </c>
      <c r="K20" s="57">
        <v>19</v>
      </c>
    </row>
    <row r="21" spans="1:11" ht="15">
      <c r="A21" s="9">
        <v>216</v>
      </c>
      <c r="B21" s="2" t="s">
        <v>34</v>
      </c>
      <c r="C21" s="2" t="s">
        <v>35</v>
      </c>
      <c r="D21" s="2" t="s">
        <v>18</v>
      </c>
      <c r="E21" s="2" t="s">
        <v>149</v>
      </c>
      <c r="F21" s="2"/>
      <c r="G21" s="35">
        <v>20</v>
      </c>
      <c r="H21" s="44">
        <v>13</v>
      </c>
      <c r="I21" s="53">
        <v>17</v>
      </c>
      <c r="J21" s="56">
        <f t="shared" si="0"/>
        <v>50</v>
      </c>
      <c r="K21" s="57">
        <v>20</v>
      </c>
    </row>
    <row r="22" spans="1:11" ht="15">
      <c r="A22" s="9">
        <v>209</v>
      </c>
      <c r="B22" s="2" t="s">
        <v>13</v>
      </c>
      <c r="C22" s="2" t="s">
        <v>14</v>
      </c>
      <c r="D22" s="2" t="s">
        <v>117</v>
      </c>
      <c r="E22" s="2" t="s">
        <v>118</v>
      </c>
      <c r="F22" s="2"/>
      <c r="G22" s="35">
        <v>25</v>
      </c>
      <c r="H22" s="44">
        <v>22</v>
      </c>
      <c r="I22" s="53">
        <v>3</v>
      </c>
      <c r="J22" s="56">
        <f t="shared" si="0"/>
        <v>50</v>
      </c>
      <c r="K22" s="57">
        <v>21</v>
      </c>
    </row>
    <row r="23" spans="1:11" ht="15">
      <c r="A23" s="9">
        <v>213</v>
      </c>
      <c r="B23" s="2" t="s">
        <v>54</v>
      </c>
      <c r="C23" s="2" t="s">
        <v>55</v>
      </c>
      <c r="D23" s="2" t="s">
        <v>142</v>
      </c>
      <c r="E23" s="2" t="s">
        <v>143</v>
      </c>
      <c r="F23" s="2"/>
      <c r="G23" s="35">
        <v>23</v>
      </c>
      <c r="H23" s="44">
        <v>8</v>
      </c>
      <c r="I23" s="53">
        <v>24</v>
      </c>
      <c r="J23" s="56">
        <f t="shared" si="0"/>
        <v>55</v>
      </c>
      <c r="K23" s="57">
        <v>22</v>
      </c>
    </row>
    <row r="24" spans="1:11" ht="15">
      <c r="A24" s="9">
        <v>110</v>
      </c>
      <c r="B24" s="2" t="s">
        <v>21</v>
      </c>
      <c r="C24" s="2" t="s">
        <v>22</v>
      </c>
      <c r="D24" s="2" t="s">
        <v>145</v>
      </c>
      <c r="E24" s="2" t="s">
        <v>146</v>
      </c>
      <c r="F24" s="2"/>
      <c r="G24" s="35">
        <v>24</v>
      </c>
      <c r="H24" s="44">
        <v>16</v>
      </c>
      <c r="I24" s="53">
        <v>15</v>
      </c>
      <c r="J24" s="56">
        <f t="shared" si="0"/>
        <v>55</v>
      </c>
      <c r="K24" s="57">
        <v>23</v>
      </c>
    </row>
    <row r="25" spans="1:11" ht="15">
      <c r="A25" s="9">
        <v>120</v>
      </c>
      <c r="B25" s="2" t="s">
        <v>47</v>
      </c>
      <c r="C25" s="2" t="s">
        <v>48</v>
      </c>
      <c r="D25" s="2" t="s">
        <v>32</v>
      </c>
      <c r="E25" s="2" t="s">
        <v>136</v>
      </c>
      <c r="F25" s="2"/>
      <c r="G25" s="35">
        <v>21</v>
      </c>
      <c r="H25" s="44">
        <v>25</v>
      </c>
      <c r="I25" s="53">
        <v>12</v>
      </c>
      <c r="J25" s="56">
        <f t="shared" si="0"/>
        <v>58</v>
      </c>
      <c r="K25" s="57">
        <v>24</v>
      </c>
    </row>
    <row r="26" spans="1:11" ht="15">
      <c r="A26" s="9">
        <v>217</v>
      </c>
      <c r="B26" s="2" t="s">
        <v>8</v>
      </c>
      <c r="C26" s="2" t="s">
        <v>9</v>
      </c>
      <c r="D26" s="2" t="s">
        <v>137</v>
      </c>
      <c r="E26" s="2" t="s">
        <v>138</v>
      </c>
      <c r="F26" s="2"/>
      <c r="G26" s="35">
        <v>18</v>
      </c>
      <c r="H26" s="44">
        <v>13</v>
      </c>
      <c r="I26" s="53">
        <v>999</v>
      </c>
      <c r="J26" s="56">
        <f t="shared" si="0"/>
        <v>1030</v>
      </c>
      <c r="K26" s="57">
        <v>25</v>
      </c>
    </row>
  </sheetData>
  <mergeCells count="2">
    <mergeCell ref="D1:E1"/>
    <mergeCell ref="B1:C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elmars</dc:creator>
  <cp:keywords/>
  <dc:description/>
  <cp:lastModifiedBy>elmars</cp:lastModifiedBy>
  <cp:lastPrinted>2005-11-13T12:29:37Z</cp:lastPrinted>
  <dcterms:created xsi:type="dcterms:W3CDTF">2005-11-13T07:22:37Z</dcterms:created>
  <dcterms:modified xsi:type="dcterms:W3CDTF">2005-11-16T09:41:32Z</dcterms:modified>
  <cp:category/>
  <cp:version/>
  <cp:contentType/>
  <cp:contentStatus/>
</cp:coreProperties>
</file>